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t.k.g\Desktop\Rhodes\Projects\Lysathia project\data\"/>
    </mc:Choice>
  </mc:AlternateContent>
  <bookViews>
    <workbookView xWindow="0" yWindow="0" windowWidth="20490" windowHeight="7755"/>
  </bookViews>
  <sheets>
    <sheet name="CTmins" sheetId="1" r:id="rId1"/>
    <sheet name="CTmax" sheetId="2" r:id="rId2"/>
    <sheet name="LT50 lower" sheetId="3" r:id="rId3"/>
    <sheet name="LT50 Upper" sheetId="4" r:id="rId4"/>
    <sheet name="Sheet1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H4" i="1"/>
  <c r="H5" i="1"/>
  <c r="H6" i="1"/>
  <c r="H7" i="1"/>
  <c r="H8" i="1"/>
  <c r="H9" i="1"/>
  <c r="H10" i="1"/>
  <c r="H11" i="1"/>
  <c r="H12" i="1"/>
  <c r="H13" i="1"/>
  <c r="H14" i="1"/>
  <c r="G4" i="1"/>
  <c r="G5" i="1"/>
  <c r="G6" i="1"/>
  <c r="G7" i="1"/>
  <c r="G8" i="1"/>
  <c r="G9" i="1"/>
  <c r="G10" i="1"/>
  <c r="G11" i="1"/>
  <c r="G12" i="1"/>
  <c r="G13" i="1"/>
  <c r="G14" i="1"/>
  <c r="F4" i="1"/>
  <c r="F5" i="1"/>
  <c r="F6" i="1"/>
  <c r="F7" i="1"/>
  <c r="F8" i="1"/>
  <c r="F9" i="1"/>
  <c r="F10" i="1"/>
  <c r="F11" i="1"/>
  <c r="F12" i="1"/>
  <c r="F13" i="1"/>
  <c r="F14" i="1"/>
  <c r="G3" i="1"/>
  <c r="F3" i="1"/>
  <c r="H3" i="1"/>
  <c r="I3" i="1"/>
  <c r="E4" i="2" l="1"/>
  <c r="F4" i="2"/>
  <c r="G4" i="2"/>
  <c r="E5" i="2"/>
  <c r="F5" i="2"/>
  <c r="G5" i="2"/>
  <c r="E6" i="2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G11" i="2"/>
  <c r="E12" i="2"/>
  <c r="F12" i="2"/>
  <c r="G12" i="2"/>
  <c r="E13" i="2"/>
  <c r="F13" i="2"/>
  <c r="G13" i="2"/>
  <c r="E14" i="2"/>
  <c r="F14" i="2"/>
  <c r="G14" i="2"/>
  <c r="E15" i="2"/>
  <c r="F15" i="2"/>
  <c r="G15" i="2"/>
  <c r="E16" i="2"/>
  <c r="F16" i="2"/>
  <c r="G16" i="2"/>
  <c r="E17" i="2"/>
  <c r="F17" i="2"/>
  <c r="G17" i="2"/>
  <c r="E18" i="2"/>
  <c r="F18" i="2"/>
  <c r="G18" i="2"/>
  <c r="F3" i="2"/>
  <c r="G3" i="2"/>
  <c r="E3" i="2"/>
  <c r="J4" i="1"/>
  <c r="J6" i="1"/>
  <c r="J7" i="1"/>
  <c r="J8" i="1"/>
  <c r="J9" i="1"/>
  <c r="J10" i="1"/>
  <c r="J12" i="1"/>
  <c r="J13" i="1"/>
  <c r="J14" i="1"/>
  <c r="J3" i="1"/>
  <c r="J5" i="1"/>
  <c r="J11" i="1"/>
  <c r="O4" i="1" l="1"/>
  <c r="L4" i="2"/>
  <c r="L3" i="3" l="1"/>
  <c r="L2" i="3" s="1"/>
  <c r="K5" i="1"/>
  <c r="L5" i="1" s="1"/>
  <c r="I11" i="2"/>
  <c r="J11" i="2" s="1"/>
  <c r="I15" i="2"/>
  <c r="J15" i="2" s="1"/>
  <c r="I3" i="2"/>
  <c r="J3" i="2" s="1"/>
  <c r="I4" i="2"/>
  <c r="J4" i="2" s="1"/>
  <c r="I5" i="2"/>
  <c r="J5" i="2" s="1"/>
  <c r="I7" i="2"/>
  <c r="J7" i="2" s="1"/>
  <c r="I8" i="2"/>
  <c r="J8" i="2" s="1"/>
  <c r="I9" i="2"/>
  <c r="J9" i="2" s="1"/>
  <c r="I12" i="2"/>
  <c r="J12" i="2" s="1"/>
  <c r="I13" i="2"/>
  <c r="J13" i="2" s="1"/>
  <c r="I16" i="2"/>
  <c r="J16" i="2" s="1"/>
  <c r="I17" i="2"/>
  <c r="J17" i="2" s="1"/>
  <c r="H4" i="2"/>
  <c r="H5" i="2"/>
  <c r="H7" i="2"/>
  <c r="H8" i="2"/>
  <c r="H9" i="2"/>
  <c r="H12" i="2"/>
  <c r="H13" i="2"/>
  <c r="H16" i="2"/>
  <c r="H17" i="2"/>
  <c r="K21" i="2"/>
  <c r="K8" i="1" l="1"/>
  <c r="L8" i="1" s="1"/>
  <c r="K14" i="1"/>
  <c r="L14" i="1" s="1"/>
  <c r="K10" i="1"/>
  <c r="L10" i="1" s="1"/>
  <c r="K6" i="1"/>
  <c r="L6" i="1" s="1"/>
  <c r="K11" i="1"/>
  <c r="L11" i="1" s="1"/>
  <c r="K7" i="1"/>
  <c r="L7" i="1" s="1"/>
  <c r="K12" i="1"/>
  <c r="L12" i="1" s="1"/>
  <c r="K3" i="1"/>
  <c r="L3" i="1" s="1"/>
  <c r="K13" i="1"/>
  <c r="L13" i="1" s="1"/>
  <c r="K9" i="1"/>
  <c r="L9" i="1" s="1"/>
  <c r="K4" i="1"/>
  <c r="L4" i="1" s="1"/>
  <c r="I18" i="2"/>
  <c r="J18" i="2" s="1"/>
  <c r="I14" i="2"/>
  <c r="J14" i="2" s="1"/>
  <c r="I10" i="2"/>
  <c r="J10" i="2" s="1"/>
  <c r="I6" i="2"/>
  <c r="J6" i="2" s="1"/>
  <c r="H11" i="2"/>
  <c r="H15" i="2"/>
  <c r="H18" i="2"/>
  <c r="H14" i="2"/>
  <c r="H10" i="2"/>
  <c r="H6" i="2"/>
  <c r="H3" i="2"/>
  <c r="A3" i="5" l="1"/>
  <c r="M3" i="4"/>
  <c r="M2" i="4" s="1"/>
  <c r="M5" i="4"/>
  <c r="M4" i="4" s="1"/>
  <c r="M7" i="4"/>
  <c r="M6" i="4" s="1"/>
  <c r="M9" i="4"/>
  <c r="M8" i="4" s="1"/>
  <c r="M11" i="4"/>
  <c r="M10" i="4" s="1"/>
  <c r="L11" i="4"/>
  <c r="L9" i="4"/>
  <c r="L8" i="4" s="1"/>
  <c r="L7" i="4"/>
  <c r="L5" i="4"/>
  <c r="L4" i="4" s="1"/>
  <c r="L3" i="4"/>
  <c r="L2" i="4" s="1"/>
  <c r="L10" i="4"/>
  <c r="L6" i="4"/>
  <c r="O3" i="3"/>
  <c r="O2" i="3" s="1"/>
  <c r="O5" i="3"/>
  <c r="O4" i="3" s="1"/>
  <c r="O7" i="3"/>
  <c r="O6" i="3" s="1"/>
  <c r="O9" i="3"/>
  <c r="O8" i="3" s="1"/>
  <c r="O11" i="3"/>
  <c r="O10" i="3" s="1"/>
  <c r="O13" i="3"/>
  <c r="O12" i="3" s="1"/>
  <c r="O15" i="3"/>
  <c r="O14" i="3" s="1"/>
  <c r="O17" i="3"/>
  <c r="O16" i="3" s="1"/>
  <c r="O19" i="3"/>
  <c r="O18" i="3" s="1"/>
  <c r="O21" i="3"/>
  <c r="O20" i="3" s="1"/>
  <c r="O23" i="3"/>
  <c r="O22" i="3" s="1"/>
  <c r="O25" i="3"/>
  <c r="O24" i="3" s="1"/>
  <c r="L11" i="3"/>
  <c r="L9" i="3"/>
  <c r="L7" i="3"/>
  <c r="L6" i="3" s="1"/>
  <c r="L5" i="3"/>
  <c r="L8" i="3"/>
  <c r="L4" i="3"/>
  <c r="L10" i="3"/>
  <c r="U27" i="2"/>
  <c r="U26" i="2"/>
  <c r="U25" i="2"/>
  <c r="S3" i="2"/>
  <c r="S4" i="2"/>
  <c r="S5" i="2"/>
  <c r="S6" i="2"/>
  <c r="S7" i="2"/>
  <c r="S8" i="2"/>
  <c r="S9" i="2"/>
  <c r="S10" i="2"/>
  <c r="S11" i="2"/>
  <c r="S12" i="2"/>
  <c r="S13" i="2"/>
  <c r="S2" i="2"/>
  <c r="T3" i="2"/>
  <c r="T4" i="2"/>
  <c r="T5" i="2"/>
  <c r="T6" i="2"/>
  <c r="T7" i="2"/>
  <c r="T8" i="2"/>
  <c r="T9" i="2"/>
  <c r="T10" i="2"/>
  <c r="T11" i="2"/>
  <c r="T12" i="2"/>
  <c r="T13" i="2"/>
  <c r="T2" i="2"/>
  <c r="R3" i="2"/>
  <c r="R4" i="2"/>
  <c r="R5" i="2"/>
  <c r="R6" i="2"/>
  <c r="R7" i="2"/>
  <c r="R8" i="2"/>
  <c r="R9" i="2"/>
  <c r="R10" i="2"/>
  <c r="R11" i="2"/>
  <c r="R12" i="2"/>
  <c r="R13" i="2"/>
  <c r="R2" i="2"/>
  <c r="Q3" i="2"/>
  <c r="Q4" i="2"/>
  <c r="Q5" i="2"/>
  <c r="Q6" i="2"/>
  <c r="Q7" i="2"/>
  <c r="Q8" i="2"/>
  <c r="Q9" i="2"/>
  <c r="Q10" i="2"/>
  <c r="Q11" i="2"/>
  <c r="Q12" i="2"/>
  <c r="Q13" i="2"/>
  <c r="Q2" i="2"/>
  <c r="P3" i="2"/>
  <c r="P4" i="2"/>
  <c r="P5" i="2"/>
  <c r="P6" i="2"/>
  <c r="P7" i="2"/>
  <c r="P8" i="2"/>
  <c r="P9" i="2"/>
  <c r="P10" i="2"/>
  <c r="P11" i="2"/>
  <c r="P12" i="2"/>
  <c r="P13" i="2"/>
  <c r="P2" i="2"/>
  <c r="O3" i="2"/>
  <c r="O4" i="2"/>
  <c r="O5" i="2"/>
  <c r="O6" i="2"/>
  <c r="O7" i="2"/>
  <c r="O8" i="2"/>
  <c r="O9" i="2"/>
  <c r="O10" i="2"/>
  <c r="O11" i="2"/>
  <c r="O12" i="2"/>
  <c r="O13" i="2"/>
  <c r="O2" i="2"/>
  <c r="Z22" i="1"/>
  <c r="Z21" i="1"/>
  <c r="Z20" i="1"/>
  <c r="Y6" i="1"/>
  <c r="X4" i="1"/>
  <c r="Y4" i="1" s="1"/>
  <c r="X6" i="1"/>
  <c r="X7" i="1"/>
  <c r="Y7" i="1" s="1"/>
  <c r="X8" i="1"/>
  <c r="Y8" i="1" s="1"/>
  <c r="X3" i="1"/>
  <c r="Y3" i="1" s="1"/>
  <c r="W3" i="1"/>
  <c r="V4" i="1"/>
  <c r="W4" i="1" s="1"/>
  <c r="V6" i="1"/>
  <c r="W6" i="1" s="1"/>
  <c r="V7" i="1"/>
  <c r="W7" i="1" s="1"/>
  <c r="V8" i="1"/>
  <c r="W8" i="1" s="1"/>
  <c r="V3" i="1"/>
  <c r="T4" i="1"/>
  <c r="U4" i="1" s="1"/>
  <c r="T6" i="1"/>
  <c r="U6" i="1" s="1"/>
  <c r="T7" i="1"/>
  <c r="U7" i="1" s="1"/>
  <c r="T8" i="1"/>
  <c r="U8" i="1" s="1"/>
  <c r="T3" i="1"/>
  <c r="U3" i="1" s="1"/>
  <c r="R4" i="1"/>
  <c r="S4" i="1" s="1"/>
  <c r="R6" i="1"/>
  <c r="S6" i="1" s="1"/>
  <c r="R7" i="1"/>
  <c r="S7" i="1" s="1"/>
  <c r="R8" i="1"/>
  <c r="S8" i="1" s="1"/>
  <c r="R3" i="1"/>
  <c r="S3" i="1" s="1"/>
  <c r="H4" i="3" l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H4" i="4" l="1"/>
  <c r="H5" i="4"/>
  <c r="H6" i="4"/>
  <c r="H7" i="4"/>
  <c r="H8" i="4"/>
  <c r="H9" i="4"/>
  <c r="H10" i="4"/>
  <c r="H11" i="4"/>
  <c r="H12" i="4"/>
  <c r="H3" i="4"/>
  <c r="G4" i="4"/>
  <c r="G5" i="4"/>
  <c r="G6" i="4"/>
  <c r="G7" i="4"/>
  <c r="G8" i="4"/>
  <c r="G9" i="4"/>
  <c r="G10" i="4"/>
  <c r="G11" i="4"/>
  <c r="G12" i="4"/>
  <c r="G3" i="4"/>
  <c r="G3" i="3" l="1"/>
  <c r="H3" i="3"/>
  <c r="A21" i="2" l="1"/>
  <c r="A22" i="1" l="1"/>
  <c r="N22" i="1"/>
</calcChain>
</file>

<file path=xl/sharedStrings.xml><?xml version="1.0" encoding="utf-8"?>
<sst xmlns="http://schemas.openxmlformats.org/spreadsheetml/2006/main" count="91" uniqueCount="37">
  <si>
    <t>Ctmins</t>
  </si>
  <si>
    <t>Rep1</t>
  </si>
  <si>
    <t>Rep2</t>
  </si>
  <si>
    <t>Rep3</t>
  </si>
  <si>
    <t>or 12</t>
  </si>
  <si>
    <r>
      <t>0.25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</rPr>
      <t>C min-1</t>
    </r>
  </si>
  <si>
    <t>17 phases</t>
  </si>
  <si>
    <t>= 4 mins C-1</t>
  </si>
  <si>
    <t>mins</t>
  </si>
  <si>
    <t>phases</t>
  </si>
  <si>
    <t>CTmax</t>
  </si>
  <si>
    <t>Alcohol</t>
  </si>
  <si>
    <t>water</t>
  </si>
  <si>
    <t>Average</t>
  </si>
  <si>
    <t>Rep 4</t>
  </si>
  <si>
    <t>mins to next degree</t>
  </si>
  <si>
    <r>
      <t>0.25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</rPr>
      <t>C min</t>
    </r>
    <r>
      <rPr>
        <vertAlign val="superscript"/>
        <sz val="11"/>
        <color theme="1"/>
        <rFont val="Calibri"/>
        <family val="2"/>
      </rPr>
      <t>-1</t>
    </r>
  </si>
  <si>
    <t>= 4 mins -1</t>
  </si>
  <si>
    <t>SD</t>
  </si>
  <si>
    <t>Degrees</t>
  </si>
  <si>
    <t>Temp</t>
  </si>
  <si>
    <t>Start Time</t>
  </si>
  <si>
    <t>1 Hour</t>
  </si>
  <si>
    <t>24 Hour</t>
  </si>
  <si>
    <t>Survival</t>
  </si>
  <si>
    <t xml:space="preserve">Mortality </t>
  </si>
  <si>
    <t># Self Rightend</t>
  </si>
  <si>
    <t># Not Self Rightend</t>
  </si>
  <si>
    <t>Ctmin</t>
  </si>
  <si>
    <t>SE</t>
  </si>
  <si>
    <t>Ctmax</t>
  </si>
  <si>
    <t>Count 1hr</t>
  </si>
  <si>
    <t>Count 24hr</t>
  </si>
  <si>
    <t>y=inormal(9,5474133828891+(1,355493932856)*x;0;1)</t>
  </si>
  <si>
    <t>x=y/1,355493932856-9,5474133828891</t>
  </si>
  <si>
    <t>y=inormal(36,506717292958+(-,8356317778445)*x;0;1)</t>
  </si>
  <si>
    <t>x=y/-0,8356317778445-36,506717292958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</si>
</sst>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CTmins!$B$1</c:f>
              <c:strCache>
                <c:ptCount val="1"/>
                <c:pt idx="0">
                  <c:v>Ctmins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CTmins!$L$3:$L$14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</c:v>
                  </c:pt>
                  <c:pt idx="2">
                    <c:v>10.606601717798213</c:v>
                  </c:pt>
                  <c:pt idx="3">
                    <c:v>6.49519052838329</c:v>
                  </c:pt>
                  <c:pt idx="4">
                    <c:v>7.5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plus>
            <c:minus>
              <c:numRef>
                <c:f>CTmins!$L$3:$L$14</c:f>
                <c:numCache>
                  <c:formatCode>General</c:formatCode>
                  <c:ptCount val="12"/>
                  <c:pt idx="0">
                    <c:v>0</c:v>
                  </c:pt>
                  <c:pt idx="1">
                    <c:v>0</c:v>
                  </c:pt>
                  <c:pt idx="2">
                    <c:v>10.606601717798213</c:v>
                  </c:pt>
                  <c:pt idx="3">
                    <c:v>6.49519052838329</c:v>
                  </c:pt>
                  <c:pt idx="4">
                    <c:v>7.5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CTmins!$A$24:$A$35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20</c:v>
                </c:pt>
              </c:numCache>
            </c:numRef>
          </c:cat>
          <c:val>
            <c:numRef>
              <c:f>CTmins!$J$3:$J$14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70</c:v>
                </c:pt>
                <c:pt idx="3">
                  <c:v>47.5</c:v>
                </c:pt>
                <c:pt idx="4">
                  <c:v>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3479664"/>
        <c:axId val="273480208"/>
      </c:lineChart>
      <c:catAx>
        <c:axId val="273479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b="1"/>
                  <a:t>Temperature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3480208"/>
        <c:crosses val="autoZero"/>
        <c:auto val="1"/>
        <c:lblAlgn val="ctr"/>
        <c:lblOffset val="100"/>
        <c:noMultiLvlLbl val="0"/>
      </c:catAx>
      <c:valAx>
        <c:axId val="27348020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b="1"/>
                  <a:t>Loss of Locomotary Function (Percent)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3479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3"/>
          <c:order val="0"/>
          <c:spPr>
            <a:ln w="28575" cap="rnd">
              <a:solidFill>
                <a:schemeClr val="dk1">
                  <a:tint val="985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CTmax!$J$3:$J$15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</c:v>
                  </c:pt>
                  <c:pt idx="2">
                    <c:v>6.666666666666667</c:v>
                  </c:pt>
                  <c:pt idx="3">
                    <c:v>13.333333333333334</c:v>
                  </c:pt>
                  <c:pt idx="4">
                    <c:v>18.559214542766743</c:v>
                  </c:pt>
                  <c:pt idx="5">
                    <c:v>26.034165586355513</c:v>
                  </c:pt>
                  <c:pt idx="6">
                    <c:v>23.333333333333339</c:v>
                  </c:pt>
                  <c:pt idx="7">
                    <c:v>16.666666666666675</c:v>
                  </c:pt>
                  <c:pt idx="8">
                    <c:v>13.333333333333341</c:v>
                  </c:pt>
                  <c:pt idx="9">
                    <c:v>3.3333333333333335</c:v>
                  </c:pt>
                  <c:pt idx="10">
                    <c:v>3.3333333333333335</c:v>
                  </c:pt>
                  <c:pt idx="11">
                    <c:v>0</c:v>
                  </c:pt>
                  <c:pt idx="12">
                    <c:v>0</c:v>
                  </c:pt>
                </c:numCache>
              </c:numRef>
            </c:plus>
            <c:minus>
              <c:numRef>
                <c:f>CTmax!$J$3:$J$15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</c:v>
                  </c:pt>
                  <c:pt idx="2">
                    <c:v>6.666666666666667</c:v>
                  </c:pt>
                  <c:pt idx="3">
                    <c:v>13.333333333333334</c:v>
                  </c:pt>
                  <c:pt idx="4">
                    <c:v>18.559214542766743</c:v>
                  </c:pt>
                  <c:pt idx="5">
                    <c:v>26.034165586355513</c:v>
                  </c:pt>
                  <c:pt idx="6">
                    <c:v>23.333333333333339</c:v>
                  </c:pt>
                  <c:pt idx="7">
                    <c:v>16.666666666666675</c:v>
                  </c:pt>
                  <c:pt idx="8">
                    <c:v>13.333333333333341</c:v>
                  </c:pt>
                  <c:pt idx="9">
                    <c:v>3.3333333333333335</c:v>
                  </c:pt>
                  <c:pt idx="10">
                    <c:v>3.3333333333333335</c:v>
                  </c:pt>
                  <c:pt idx="11">
                    <c:v>0</c:v>
                  </c:pt>
                  <c:pt idx="1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CTmax!$A$3:$A$15</c:f>
              <c:numCache>
                <c:formatCode>General</c:formatCode>
                <c:ptCount val="13"/>
                <c:pt idx="0">
                  <c:v>35</c:v>
                </c:pt>
                <c:pt idx="1">
                  <c:v>45</c:v>
                </c:pt>
                <c:pt idx="2">
                  <c:v>46</c:v>
                </c:pt>
                <c:pt idx="3">
                  <c:v>47</c:v>
                </c:pt>
                <c:pt idx="4">
                  <c:v>48</c:v>
                </c:pt>
                <c:pt idx="5">
                  <c:v>49</c:v>
                </c:pt>
                <c:pt idx="6">
                  <c:v>50</c:v>
                </c:pt>
                <c:pt idx="7">
                  <c:v>51</c:v>
                </c:pt>
                <c:pt idx="8">
                  <c:v>52</c:v>
                </c:pt>
                <c:pt idx="9">
                  <c:v>53</c:v>
                </c:pt>
                <c:pt idx="10">
                  <c:v>54</c:v>
                </c:pt>
                <c:pt idx="11">
                  <c:v>55</c:v>
                </c:pt>
                <c:pt idx="12">
                  <c:v>56</c:v>
                </c:pt>
              </c:numCache>
            </c:numRef>
          </c:cat>
          <c:val>
            <c:numRef>
              <c:f>CTmax!$H$3:$H$15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6.666666666666667</c:v>
                </c:pt>
                <c:pt idx="3">
                  <c:v>26.666666666666668</c:v>
                </c:pt>
                <c:pt idx="4">
                  <c:v>36.666666666666664</c:v>
                </c:pt>
                <c:pt idx="5">
                  <c:v>56.666666666666664</c:v>
                </c:pt>
                <c:pt idx="6">
                  <c:v>76.666666666666671</c:v>
                </c:pt>
                <c:pt idx="7">
                  <c:v>83.333333333333329</c:v>
                </c:pt>
                <c:pt idx="8">
                  <c:v>86.666666666666671</c:v>
                </c:pt>
                <c:pt idx="9">
                  <c:v>96.666666666666671</c:v>
                </c:pt>
                <c:pt idx="10">
                  <c:v>96.666666666666671</c:v>
                </c:pt>
                <c:pt idx="11">
                  <c:v>100</c:v>
                </c:pt>
                <c:pt idx="12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3478032"/>
        <c:axId val="273471504"/>
      </c:lineChart>
      <c:catAx>
        <c:axId val="273478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b="1"/>
                  <a:t>Temperature (°C)</a:t>
                </a:r>
              </a:p>
            </c:rich>
          </c:tx>
          <c:layout>
            <c:manualLayout>
              <c:xMode val="edge"/>
              <c:yMode val="edge"/>
              <c:x val="0.49554423344140808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3471504"/>
        <c:crosses val="autoZero"/>
        <c:auto val="1"/>
        <c:lblAlgn val="ctr"/>
        <c:lblOffset val="100"/>
        <c:noMultiLvlLbl val="0"/>
      </c:catAx>
      <c:valAx>
        <c:axId val="27347150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000" b="1" i="0" baseline="0">
                    <a:effectLst/>
                  </a:rPr>
                  <a:t>Loss of Locomotary Function (Percent)</a:t>
                </a:r>
                <a:endParaRPr lang="en-ZA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3478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'LT50 lower'!$C$2</c:f>
              <c:strCache>
                <c:ptCount val="1"/>
                <c:pt idx="0">
                  <c:v>1 Hour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'LT50 lower'!$A$3:$A$19</c:f>
              <c:numCache>
                <c:formatCode>General</c:formatCode>
                <c:ptCount val="17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-1</c:v>
                </c:pt>
                <c:pt idx="4">
                  <c:v>-2</c:v>
                </c:pt>
                <c:pt idx="5">
                  <c:v>-3</c:v>
                </c:pt>
                <c:pt idx="6">
                  <c:v>-4</c:v>
                </c:pt>
                <c:pt idx="7">
                  <c:v>-5</c:v>
                </c:pt>
                <c:pt idx="8">
                  <c:v>-6</c:v>
                </c:pt>
                <c:pt idx="9">
                  <c:v>-7</c:v>
                </c:pt>
                <c:pt idx="10">
                  <c:v>-8</c:v>
                </c:pt>
                <c:pt idx="11">
                  <c:v>-9</c:v>
                </c:pt>
                <c:pt idx="12">
                  <c:v>-10</c:v>
                </c:pt>
                <c:pt idx="13">
                  <c:v>-11</c:v>
                </c:pt>
                <c:pt idx="14">
                  <c:v>-12</c:v>
                </c:pt>
                <c:pt idx="15">
                  <c:v>-13</c:v>
                </c:pt>
                <c:pt idx="16">
                  <c:v>-14</c:v>
                </c:pt>
              </c:numCache>
            </c:numRef>
          </c:cat>
          <c:val>
            <c:numRef>
              <c:f>'LT50 lower'!$C$3:$C$19</c:f>
              <c:numCache>
                <c:formatCode>General</c:formatCode>
                <c:ptCount val="17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'LT50 lower'!$D$2</c:f>
              <c:strCache>
                <c:ptCount val="1"/>
                <c:pt idx="0">
                  <c:v>24 Hour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'LT50 lower'!$A$3:$A$19</c:f>
              <c:numCache>
                <c:formatCode>General</c:formatCode>
                <c:ptCount val="17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-1</c:v>
                </c:pt>
                <c:pt idx="4">
                  <c:v>-2</c:v>
                </c:pt>
                <c:pt idx="5">
                  <c:v>-3</c:v>
                </c:pt>
                <c:pt idx="6">
                  <c:v>-4</c:v>
                </c:pt>
                <c:pt idx="7">
                  <c:v>-5</c:v>
                </c:pt>
                <c:pt idx="8">
                  <c:v>-6</c:v>
                </c:pt>
                <c:pt idx="9">
                  <c:v>-7</c:v>
                </c:pt>
                <c:pt idx="10">
                  <c:v>-8</c:v>
                </c:pt>
                <c:pt idx="11">
                  <c:v>-9</c:v>
                </c:pt>
                <c:pt idx="12">
                  <c:v>-10</c:v>
                </c:pt>
                <c:pt idx="13">
                  <c:v>-11</c:v>
                </c:pt>
                <c:pt idx="14">
                  <c:v>-12</c:v>
                </c:pt>
                <c:pt idx="15">
                  <c:v>-13</c:v>
                </c:pt>
                <c:pt idx="16">
                  <c:v>-14</c:v>
                </c:pt>
              </c:numCache>
            </c:numRef>
          </c:cat>
          <c:val>
            <c:numRef>
              <c:f>'LT50 lower'!$D$3:$D$19</c:f>
              <c:numCache>
                <c:formatCode>General</c:formatCode>
                <c:ptCount val="17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3</c:v>
                </c:pt>
                <c:pt idx="10">
                  <c:v>3</c:v>
                </c:pt>
                <c:pt idx="11">
                  <c:v>0</c:v>
                </c:pt>
                <c:pt idx="12">
                  <c:v>5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3484016"/>
        <c:axId val="273484560"/>
      </c:lineChart>
      <c:catAx>
        <c:axId val="273484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84560"/>
        <c:crosses val="autoZero"/>
        <c:auto val="1"/>
        <c:lblAlgn val="ctr"/>
        <c:lblOffset val="100"/>
        <c:noMultiLvlLbl val="0"/>
      </c:catAx>
      <c:valAx>
        <c:axId val="273484560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Survival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84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'LT50 Upper'!$C$2</c:f>
              <c:strCache>
                <c:ptCount val="1"/>
                <c:pt idx="0">
                  <c:v>1 Hour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'LT50 Upper'!$A$3:$A$12</c:f>
              <c:numCache>
                <c:formatCode>General</c:formatCode>
                <c:ptCount val="10"/>
                <c:pt idx="0">
                  <c:v>40</c:v>
                </c:pt>
                <c:pt idx="1">
                  <c:v>41</c:v>
                </c:pt>
                <c:pt idx="2">
                  <c:v>42</c:v>
                </c:pt>
                <c:pt idx="3">
                  <c:v>43</c:v>
                </c:pt>
                <c:pt idx="4">
                  <c:v>44</c:v>
                </c:pt>
                <c:pt idx="5">
                  <c:v>45</c:v>
                </c:pt>
                <c:pt idx="6">
                  <c:v>46</c:v>
                </c:pt>
                <c:pt idx="7">
                  <c:v>48</c:v>
                </c:pt>
                <c:pt idx="8">
                  <c:v>50</c:v>
                </c:pt>
                <c:pt idx="9">
                  <c:v>52</c:v>
                </c:pt>
              </c:numCache>
            </c:numRef>
          </c:cat>
          <c:val>
            <c:numRef>
              <c:f>'LT50 Upper'!$C$3:$C$12</c:f>
              <c:numCache>
                <c:formatCode>General</c:formatCode>
                <c:ptCount val="10"/>
                <c:pt idx="0">
                  <c:v>10</c:v>
                </c:pt>
                <c:pt idx="1">
                  <c:v>10</c:v>
                </c:pt>
                <c:pt idx="2">
                  <c:v>8</c:v>
                </c:pt>
                <c:pt idx="3">
                  <c:v>8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'LT50 Upper'!$D$2</c:f>
              <c:strCache>
                <c:ptCount val="1"/>
                <c:pt idx="0">
                  <c:v>24 Hour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'LT50 Upper'!$A$3:$A$12</c:f>
              <c:numCache>
                <c:formatCode>General</c:formatCode>
                <c:ptCount val="10"/>
                <c:pt idx="0">
                  <c:v>40</c:v>
                </c:pt>
                <c:pt idx="1">
                  <c:v>41</c:v>
                </c:pt>
                <c:pt idx="2">
                  <c:v>42</c:v>
                </c:pt>
                <c:pt idx="3">
                  <c:v>43</c:v>
                </c:pt>
                <c:pt idx="4">
                  <c:v>44</c:v>
                </c:pt>
                <c:pt idx="5">
                  <c:v>45</c:v>
                </c:pt>
                <c:pt idx="6">
                  <c:v>46</c:v>
                </c:pt>
                <c:pt idx="7">
                  <c:v>48</c:v>
                </c:pt>
                <c:pt idx="8">
                  <c:v>50</c:v>
                </c:pt>
                <c:pt idx="9">
                  <c:v>52</c:v>
                </c:pt>
              </c:numCache>
            </c:numRef>
          </c:cat>
          <c:val>
            <c:numRef>
              <c:f>'LT50 Upper'!$D$3:$D$12</c:f>
              <c:numCache>
                <c:formatCode>General</c:formatCode>
                <c:ptCount val="10"/>
                <c:pt idx="0">
                  <c:v>10</c:v>
                </c:pt>
                <c:pt idx="1">
                  <c:v>10</c:v>
                </c:pt>
                <c:pt idx="2">
                  <c:v>7</c:v>
                </c:pt>
                <c:pt idx="3">
                  <c:v>8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3485648"/>
        <c:axId val="273475856"/>
      </c:lineChart>
      <c:catAx>
        <c:axId val="273485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Temperature(C)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75856"/>
        <c:crosses val="autoZero"/>
        <c:auto val="1"/>
        <c:lblAlgn val="ctr"/>
        <c:lblOffset val="100"/>
        <c:noMultiLvlLbl val="0"/>
      </c:catAx>
      <c:valAx>
        <c:axId val="273475856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Survival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85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21</xdr:row>
      <xdr:rowOff>23812</xdr:rowOff>
    </xdr:from>
    <xdr:to>
      <xdr:col>13</xdr:col>
      <xdr:colOff>266700</xdr:colOff>
      <xdr:row>35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552450</xdr:colOff>
      <xdr:row>20</xdr:row>
      <xdr:rowOff>14287</xdr:rowOff>
    </xdr:from>
    <xdr:to>
      <xdr:col>10</xdr:col>
      <xdr:colOff>247650</xdr:colOff>
      <xdr:row>34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23812</xdr:rowOff>
    </xdr:from>
    <xdr:to>
      <xdr:col>8</xdr:col>
      <xdr:colOff>190500</xdr:colOff>
      <xdr:row>35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13</xdr:row>
      <xdr:rowOff>119062</xdr:rowOff>
    </xdr:from>
    <xdr:to>
      <xdr:col>7</xdr:col>
      <xdr:colOff>514350</xdr:colOff>
      <xdr:row>28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"/>
  <sheetViews>
    <sheetView tabSelected="1" topLeftCell="A16" workbookViewId="0">
      <selection activeCell="H15" sqref="H15"/>
    </sheetView>
  </sheetViews>
  <sheetFormatPr defaultRowHeight="15" x14ac:dyDescent="0.25"/>
  <cols>
    <col min="14" max="14" width="19" bestFit="1" customWidth="1"/>
    <col min="15" max="15" width="12.140625" bestFit="1" customWidth="1"/>
    <col min="16" max="16" width="10.28515625" bestFit="1" customWidth="1"/>
    <col min="18" max="18" width="7.140625" customWidth="1"/>
    <col min="19" max="19" width="7" customWidth="1"/>
  </cols>
  <sheetData>
    <row r="1" spans="1:25" x14ac:dyDescent="0.25">
      <c r="B1" s="10" t="s">
        <v>0</v>
      </c>
      <c r="C1" s="10"/>
      <c r="D1" s="10"/>
      <c r="E1" s="3"/>
      <c r="F1" s="8"/>
      <c r="G1" s="8"/>
      <c r="H1" s="8"/>
      <c r="I1" s="8"/>
      <c r="J1" s="2"/>
      <c r="K1" s="4"/>
      <c r="L1" s="8"/>
      <c r="M1" s="9"/>
    </row>
    <row r="2" spans="1:25" x14ac:dyDescent="0.25">
      <c r="A2" t="s">
        <v>19</v>
      </c>
      <c r="B2" t="s">
        <v>1</v>
      </c>
      <c r="C2" t="s">
        <v>2</v>
      </c>
      <c r="D2" t="s">
        <v>3</v>
      </c>
      <c r="E2" t="s">
        <v>14</v>
      </c>
      <c r="F2" t="s">
        <v>1</v>
      </c>
      <c r="G2" t="s">
        <v>2</v>
      </c>
      <c r="H2" t="s">
        <v>3</v>
      </c>
      <c r="I2" t="s">
        <v>14</v>
      </c>
      <c r="J2" t="s">
        <v>13</v>
      </c>
      <c r="K2" t="s">
        <v>18</v>
      </c>
      <c r="L2" t="s">
        <v>29</v>
      </c>
      <c r="N2" t="s">
        <v>15</v>
      </c>
      <c r="Q2" t="s">
        <v>20</v>
      </c>
      <c r="R2" t="s">
        <v>26</v>
      </c>
      <c r="S2" t="s">
        <v>27</v>
      </c>
      <c r="T2" t="s">
        <v>26</v>
      </c>
      <c r="U2" t="s">
        <v>27</v>
      </c>
      <c r="V2" t="s">
        <v>26</v>
      </c>
      <c r="W2" t="s">
        <v>27</v>
      </c>
      <c r="X2" t="s">
        <v>26</v>
      </c>
      <c r="Y2" t="s">
        <v>27</v>
      </c>
    </row>
    <row r="3" spans="1:25" x14ac:dyDescent="0.25">
      <c r="A3">
        <v>0</v>
      </c>
      <c r="B3">
        <v>10</v>
      </c>
      <c r="C3">
        <v>10</v>
      </c>
      <c r="D3">
        <v>10</v>
      </c>
      <c r="E3">
        <v>10</v>
      </c>
      <c r="F3">
        <f>(B3/10)*100</f>
        <v>100</v>
      </c>
      <c r="G3">
        <f>(C3/10)*100</f>
        <v>100</v>
      </c>
      <c r="H3">
        <f>(D3/10)*100</f>
        <v>100</v>
      </c>
      <c r="I3">
        <f>(E3/10)*100</f>
        <v>100</v>
      </c>
      <c r="J3">
        <f>AVERAGE(F3:I3)</f>
        <v>100</v>
      </c>
      <c r="K3" s="6">
        <f>STDEV(F3:J3)</f>
        <v>0</v>
      </c>
      <c r="L3" s="6">
        <f>K3/SQRT(COUNT(F3:I3))</f>
        <v>0</v>
      </c>
      <c r="M3">
        <v>0</v>
      </c>
      <c r="N3">
        <v>10</v>
      </c>
      <c r="Q3">
        <v>5</v>
      </c>
      <c r="R3" t="e">
        <f>10-#REF!</f>
        <v>#REF!</v>
      </c>
      <c r="S3" t="e">
        <f>10-R3</f>
        <v>#REF!</v>
      </c>
      <c r="T3" t="e">
        <f>10-#REF!</f>
        <v>#REF!</v>
      </c>
      <c r="U3" t="e">
        <f>10-T3</f>
        <v>#REF!</v>
      </c>
      <c r="V3" t="e">
        <f>10-#REF!</f>
        <v>#REF!</v>
      </c>
      <c r="W3" t="e">
        <f>10-V3</f>
        <v>#REF!</v>
      </c>
      <c r="X3" t="e">
        <f>10-#REF!</f>
        <v>#REF!</v>
      </c>
      <c r="Y3" t="e">
        <f>10-X3</f>
        <v>#REF!</v>
      </c>
    </row>
    <row r="4" spans="1:25" x14ac:dyDescent="0.25">
      <c r="A4">
        <v>1</v>
      </c>
      <c r="B4">
        <v>10</v>
      </c>
      <c r="C4">
        <v>10</v>
      </c>
      <c r="D4">
        <v>10</v>
      </c>
      <c r="E4">
        <v>10</v>
      </c>
      <c r="F4">
        <f t="shared" ref="F4:F14" si="0">(B4/10)*100</f>
        <v>100</v>
      </c>
      <c r="G4">
        <f t="shared" ref="G4:G14" si="1">(C4/10)*100</f>
        <v>100</v>
      </c>
      <c r="H4">
        <f t="shared" ref="H4:H14" si="2">(D4/10)*100</f>
        <v>100</v>
      </c>
      <c r="I4">
        <f t="shared" ref="I4:I14" si="3">(E4/10)*100</f>
        <v>100</v>
      </c>
      <c r="J4">
        <f t="shared" ref="J4:J20" si="4">AVERAGE(F4:I4)</f>
        <v>100</v>
      </c>
      <c r="K4" s="6">
        <f t="shared" ref="K4:K20" si="5">STDEV(F4:J4)</f>
        <v>0</v>
      </c>
      <c r="L4" s="6">
        <f t="shared" ref="L4:L20" si="6">K4/SQRT(COUNT(F4:I4))</f>
        <v>0</v>
      </c>
      <c r="M4">
        <v>1</v>
      </c>
      <c r="N4">
        <v>12</v>
      </c>
      <c r="O4">
        <f>N4/N3</f>
        <v>1.2</v>
      </c>
      <c r="Q4">
        <v>4</v>
      </c>
      <c r="R4" t="e">
        <f>10-#REF!</f>
        <v>#REF!</v>
      </c>
      <c r="S4" t="e">
        <f t="shared" ref="S4:S8" si="7">10-R4</f>
        <v>#REF!</v>
      </c>
      <c r="T4" t="e">
        <f>10-#REF!</f>
        <v>#REF!</v>
      </c>
      <c r="U4" t="e">
        <f t="shared" ref="U4:U8" si="8">10-T4</f>
        <v>#REF!</v>
      </c>
      <c r="V4" t="e">
        <f>10-#REF!</f>
        <v>#REF!</v>
      </c>
      <c r="W4" t="e">
        <f t="shared" ref="W4:W8" si="9">10-V4</f>
        <v>#REF!</v>
      </c>
      <c r="X4" t="e">
        <f>10-#REF!</f>
        <v>#REF!</v>
      </c>
      <c r="Y4" t="e">
        <f t="shared" ref="Y4:Y8" si="10">10-X4</f>
        <v>#REF!</v>
      </c>
    </row>
    <row r="5" spans="1:25" x14ac:dyDescent="0.25">
      <c r="A5">
        <v>2</v>
      </c>
      <c r="B5">
        <v>10</v>
      </c>
      <c r="C5">
        <v>8</v>
      </c>
      <c r="D5">
        <v>5</v>
      </c>
      <c r="E5">
        <v>5</v>
      </c>
      <c r="F5">
        <f t="shared" si="0"/>
        <v>100</v>
      </c>
      <c r="G5">
        <f t="shared" si="1"/>
        <v>80</v>
      </c>
      <c r="H5">
        <f t="shared" si="2"/>
        <v>50</v>
      </c>
      <c r="I5">
        <f t="shared" si="3"/>
        <v>50</v>
      </c>
      <c r="J5">
        <f t="shared" si="4"/>
        <v>70</v>
      </c>
      <c r="K5" s="6">
        <f t="shared" si="5"/>
        <v>21.213203435596427</v>
      </c>
      <c r="L5" s="6">
        <f t="shared" si="6"/>
        <v>10.606601717798213</v>
      </c>
      <c r="M5">
        <v>2</v>
      </c>
      <c r="N5">
        <v>4</v>
      </c>
    </row>
    <row r="6" spans="1:25" ht="17.25" x14ac:dyDescent="0.25">
      <c r="A6">
        <v>3</v>
      </c>
      <c r="B6">
        <v>7</v>
      </c>
      <c r="C6">
        <v>4</v>
      </c>
      <c r="D6">
        <v>4</v>
      </c>
      <c r="E6">
        <v>4</v>
      </c>
      <c r="F6">
        <f t="shared" si="0"/>
        <v>70</v>
      </c>
      <c r="G6">
        <f t="shared" si="1"/>
        <v>40</v>
      </c>
      <c r="H6">
        <f t="shared" si="2"/>
        <v>40</v>
      </c>
      <c r="I6">
        <f t="shared" si="3"/>
        <v>40</v>
      </c>
      <c r="J6">
        <f t="shared" si="4"/>
        <v>47.5</v>
      </c>
      <c r="K6" s="6">
        <f t="shared" si="5"/>
        <v>12.99038105676658</v>
      </c>
      <c r="L6" s="6">
        <f t="shared" si="6"/>
        <v>6.49519052838329</v>
      </c>
      <c r="M6">
        <v>3</v>
      </c>
      <c r="N6">
        <v>4</v>
      </c>
      <c r="O6" t="s">
        <v>16</v>
      </c>
      <c r="P6" s="1" t="s">
        <v>17</v>
      </c>
      <c r="Q6">
        <v>3</v>
      </c>
      <c r="R6" t="e">
        <f>10-#REF!</f>
        <v>#REF!</v>
      </c>
      <c r="S6" t="e">
        <f t="shared" si="7"/>
        <v>#REF!</v>
      </c>
      <c r="T6" t="e">
        <f>10-#REF!</f>
        <v>#REF!</v>
      </c>
      <c r="U6" t="e">
        <f t="shared" si="8"/>
        <v>#REF!</v>
      </c>
      <c r="V6" t="e">
        <f>10-#REF!</f>
        <v>#REF!</v>
      </c>
      <c r="W6" t="e">
        <f t="shared" si="9"/>
        <v>#REF!</v>
      </c>
      <c r="X6" t="e">
        <f>10-#REF!</f>
        <v>#REF!</v>
      </c>
      <c r="Y6" t="e">
        <f t="shared" si="10"/>
        <v>#REF!</v>
      </c>
    </row>
    <row r="7" spans="1:25" x14ac:dyDescent="0.25">
      <c r="A7">
        <v>4</v>
      </c>
      <c r="B7">
        <v>3</v>
      </c>
      <c r="C7">
        <v>3</v>
      </c>
      <c r="D7">
        <v>0</v>
      </c>
      <c r="E7">
        <v>0</v>
      </c>
      <c r="F7">
        <f t="shared" si="0"/>
        <v>30</v>
      </c>
      <c r="G7">
        <f t="shared" si="1"/>
        <v>30</v>
      </c>
      <c r="H7">
        <f t="shared" si="2"/>
        <v>0</v>
      </c>
      <c r="I7">
        <f t="shared" si="3"/>
        <v>0</v>
      </c>
      <c r="J7">
        <f t="shared" si="4"/>
        <v>15</v>
      </c>
      <c r="K7" s="6">
        <f t="shared" si="5"/>
        <v>15</v>
      </c>
      <c r="L7" s="6">
        <f t="shared" si="6"/>
        <v>7.5</v>
      </c>
      <c r="M7">
        <v>4</v>
      </c>
      <c r="N7">
        <v>4</v>
      </c>
      <c r="O7" t="s">
        <v>11</v>
      </c>
      <c r="Q7">
        <v>2</v>
      </c>
      <c r="R7" t="e">
        <f>10-#REF!</f>
        <v>#REF!</v>
      </c>
      <c r="S7" t="e">
        <f t="shared" si="7"/>
        <v>#REF!</v>
      </c>
      <c r="T7" t="e">
        <f>10-#REF!</f>
        <v>#REF!</v>
      </c>
      <c r="U7" t="e">
        <f t="shared" si="8"/>
        <v>#REF!</v>
      </c>
      <c r="V7" t="e">
        <f>10-#REF!</f>
        <v>#REF!</v>
      </c>
      <c r="W7" t="e">
        <f t="shared" si="9"/>
        <v>#REF!</v>
      </c>
      <c r="X7" t="e">
        <f>10-#REF!</f>
        <v>#REF!</v>
      </c>
      <c r="Y7" t="e">
        <f t="shared" si="10"/>
        <v>#REF!</v>
      </c>
    </row>
    <row r="8" spans="1:25" x14ac:dyDescent="0.25">
      <c r="A8">
        <v>5</v>
      </c>
      <c r="B8">
        <v>0</v>
      </c>
      <c r="C8">
        <v>0</v>
      </c>
      <c r="D8">
        <v>0</v>
      </c>
      <c r="E8">
        <v>0</v>
      </c>
      <c r="F8">
        <f t="shared" si="0"/>
        <v>0</v>
      </c>
      <c r="G8">
        <f t="shared" si="1"/>
        <v>0</v>
      </c>
      <c r="H8">
        <f t="shared" si="2"/>
        <v>0</v>
      </c>
      <c r="I8">
        <f t="shared" si="3"/>
        <v>0</v>
      </c>
      <c r="J8">
        <f t="shared" si="4"/>
        <v>0</v>
      </c>
      <c r="K8" s="6">
        <f t="shared" si="5"/>
        <v>0</v>
      </c>
      <c r="L8" s="6">
        <f t="shared" si="6"/>
        <v>0</v>
      </c>
      <c r="M8">
        <v>5</v>
      </c>
      <c r="N8">
        <v>4</v>
      </c>
      <c r="Q8">
        <v>1</v>
      </c>
      <c r="R8" t="e">
        <f>10-#REF!</f>
        <v>#REF!</v>
      </c>
      <c r="S8" t="e">
        <f t="shared" si="7"/>
        <v>#REF!</v>
      </c>
      <c r="T8" t="e">
        <f>10-#REF!</f>
        <v>#REF!</v>
      </c>
      <c r="U8" t="e">
        <f t="shared" si="8"/>
        <v>#REF!</v>
      </c>
      <c r="V8" t="e">
        <f>10-#REF!</f>
        <v>#REF!</v>
      </c>
      <c r="W8" t="e">
        <f t="shared" si="9"/>
        <v>#REF!</v>
      </c>
      <c r="X8" t="e">
        <f>10-#REF!</f>
        <v>#REF!</v>
      </c>
      <c r="Y8" t="e">
        <f t="shared" si="10"/>
        <v>#REF!</v>
      </c>
    </row>
    <row r="9" spans="1:25" x14ac:dyDescent="0.25">
      <c r="A9">
        <v>6</v>
      </c>
      <c r="B9">
        <v>0</v>
      </c>
      <c r="C9">
        <v>0</v>
      </c>
      <c r="D9">
        <v>0</v>
      </c>
      <c r="E9">
        <v>0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  <c r="J9">
        <f t="shared" si="4"/>
        <v>0</v>
      </c>
      <c r="K9" s="6">
        <f t="shared" si="5"/>
        <v>0</v>
      </c>
      <c r="L9" s="6">
        <f t="shared" si="6"/>
        <v>0</v>
      </c>
      <c r="M9">
        <v>6</v>
      </c>
      <c r="N9">
        <v>4</v>
      </c>
    </row>
    <row r="10" spans="1:25" x14ac:dyDescent="0.25">
      <c r="A10">
        <v>7</v>
      </c>
      <c r="B10">
        <v>0</v>
      </c>
      <c r="C10">
        <v>0</v>
      </c>
      <c r="D10">
        <v>0</v>
      </c>
      <c r="E10"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  <c r="J10">
        <f t="shared" si="4"/>
        <v>0</v>
      </c>
      <c r="K10" s="6">
        <f t="shared" si="5"/>
        <v>0</v>
      </c>
      <c r="L10" s="6">
        <f t="shared" si="6"/>
        <v>0</v>
      </c>
      <c r="M10">
        <v>7</v>
      </c>
      <c r="N10">
        <v>4</v>
      </c>
      <c r="R10">
        <v>1</v>
      </c>
      <c r="S10">
        <v>4</v>
      </c>
      <c r="U10">
        <v>4</v>
      </c>
      <c r="W10">
        <v>3</v>
      </c>
      <c r="Y10">
        <v>3</v>
      </c>
    </row>
    <row r="11" spans="1:25" x14ac:dyDescent="0.25">
      <c r="A11">
        <v>8</v>
      </c>
      <c r="B11">
        <v>0</v>
      </c>
      <c r="C11">
        <v>0</v>
      </c>
      <c r="D11">
        <v>0</v>
      </c>
      <c r="E11">
        <v>0</v>
      </c>
      <c r="F11">
        <f t="shared" si="0"/>
        <v>0</v>
      </c>
      <c r="G11">
        <f t="shared" si="1"/>
        <v>0</v>
      </c>
      <c r="H11">
        <f t="shared" si="2"/>
        <v>0</v>
      </c>
      <c r="I11">
        <f t="shared" si="3"/>
        <v>0</v>
      </c>
      <c r="J11">
        <f t="shared" si="4"/>
        <v>0</v>
      </c>
      <c r="K11" s="6">
        <f t="shared" si="5"/>
        <v>0</v>
      </c>
      <c r="L11" s="6">
        <f t="shared" si="6"/>
        <v>0</v>
      </c>
      <c r="M11">
        <v>8</v>
      </c>
      <c r="N11">
        <v>4</v>
      </c>
      <c r="R11">
        <v>2</v>
      </c>
      <c r="S11">
        <v>4</v>
      </c>
      <c r="U11">
        <v>4</v>
      </c>
      <c r="W11">
        <v>3</v>
      </c>
      <c r="Y11">
        <v>3</v>
      </c>
    </row>
    <row r="12" spans="1:25" x14ac:dyDescent="0.25">
      <c r="A12">
        <v>9</v>
      </c>
      <c r="B12">
        <v>0</v>
      </c>
      <c r="C12">
        <v>0</v>
      </c>
      <c r="D12">
        <v>0</v>
      </c>
      <c r="E12">
        <v>0</v>
      </c>
      <c r="F12">
        <f t="shared" si="0"/>
        <v>0</v>
      </c>
      <c r="G12">
        <f t="shared" si="1"/>
        <v>0</v>
      </c>
      <c r="H12">
        <f t="shared" si="2"/>
        <v>0</v>
      </c>
      <c r="I12">
        <f t="shared" si="3"/>
        <v>0</v>
      </c>
      <c r="J12">
        <f t="shared" si="4"/>
        <v>0</v>
      </c>
      <c r="K12" s="6">
        <f t="shared" si="5"/>
        <v>0</v>
      </c>
      <c r="L12" s="6">
        <f t="shared" si="6"/>
        <v>0</v>
      </c>
      <c r="M12">
        <v>9</v>
      </c>
      <c r="N12">
        <v>4</v>
      </c>
      <c r="R12">
        <v>3</v>
      </c>
      <c r="S12">
        <v>4</v>
      </c>
      <c r="U12">
        <v>4</v>
      </c>
      <c r="W12">
        <v>3</v>
      </c>
      <c r="Y12">
        <v>3</v>
      </c>
    </row>
    <row r="13" spans="1:25" x14ac:dyDescent="0.25">
      <c r="A13">
        <v>10</v>
      </c>
      <c r="B13">
        <v>0</v>
      </c>
      <c r="C13">
        <v>0</v>
      </c>
      <c r="D13">
        <v>0</v>
      </c>
      <c r="E13">
        <v>0</v>
      </c>
      <c r="F13">
        <f t="shared" si="0"/>
        <v>0</v>
      </c>
      <c r="G13">
        <f t="shared" si="1"/>
        <v>0</v>
      </c>
      <c r="H13">
        <f t="shared" si="2"/>
        <v>0</v>
      </c>
      <c r="I13">
        <f t="shared" si="3"/>
        <v>0</v>
      </c>
      <c r="J13">
        <f t="shared" si="4"/>
        <v>0</v>
      </c>
      <c r="K13" s="6">
        <f t="shared" si="5"/>
        <v>0</v>
      </c>
      <c r="L13" s="6">
        <f t="shared" si="6"/>
        <v>0</v>
      </c>
      <c r="M13">
        <v>10</v>
      </c>
      <c r="N13">
        <v>4</v>
      </c>
      <c r="R13">
        <v>4</v>
      </c>
      <c r="S13">
        <v>3</v>
      </c>
      <c r="U13">
        <v>3</v>
      </c>
      <c r="W13">
        <v>3</v>
      </c>
      <c r="Y13">
        <v>3</v>
      </c>
    </row>
    <row r="14" spans="1:25" x14ac:dyDescent="0.25">
      <c r="A14">
        <v>20</v>
      </c>
      <c r="B14">
        <v>0</v>
      </c>
      <c r="C14">
        <v>0</v>
      </c>
      <c r="D14">
        <v>0</v>
      </c>
      <c r="E14">
        <v>0</v>
      </c>
      <c r="F14">
        <f t="shared" si="0"/>
        <v>0</v>
      </c>
      <c r="G14">
        <f t="shared" si="1"/>
        <v>0</v>
      </c>
      <c r="H14">
        <f t="shared" si="2"/>
        <v>0</v>
      </c>
      <c r="I14">
        <f t="shared" si="3"/>
        <v>0</v>
      </c>
      <c r="J14">
        <f t="shared" si="4"/>
        <v>0</v>
      </c>
      <c r="K14" s="6">
        <f t="shared" si="5"/>
        <v>0</v>
      </c>
      <c r="L14" s="6">
        <f t="shared" si="6"/>
        <v>0</v>
      </c>
      <c r="M14">
        <v>20</v>
      </c>
      <c r="N14">
        <v>4</v>
      </c>
      <c r="R14">
        <v>5</v>
      </c>
      <c r="S14">
        <v>3</v>
      </c>
      <c r="U14">
        <v>2</v>
      </c>
      <c r="W14">
        <v>2</v>
      </c>
      <c r="Y14">
        <v>2</v>
      </c>
    </row>
    <row r="15" spans="1:25" x14ac:dyDescent="0.25">
      <c r="K15" s="6"/>
      <c r="L15" s="6"/>
      <c r="M15" s="6"/>
      <c r="N15">
        <v>4</v>
      </c>
      <c r="R15">
        <v>6</v>
      </c>
      <c r="S15">
        <v>3</v>
      </c>
      <c r="U15">
        <v>2</v>
      </c>
      <c r="W15">
        <v>1</v>
      </c>
      <c r="Y15">
        <v>1</v>
      </c>
    </row>
    <row r="16" spans="1:25" x14ac:dyDescent="0.25">
      <c r="K16" s="6"/>
      <c r="L16" s="6"/>
      <c r="M16" s="6"/>
      <c r="N16">
        <v>4</v>
      </c>
      <c r="R16">
        <v>7</v>
      </c>
      <c r="S16">
        <v>3</v>
      </c>
      <c r="U16">
        <v>2</v>
      </c>
      <c r="W16">
        <v>1</v>
      </c>
      <c r="Y16">
        <v>1</v>
      </c>
    </row>
    <row r="17" spans="1:27" x14ac:dyDescent="0.25">
      <c r="K17" s="6"/>
      <c r="L17" s="6"/>
      <c r="M17" s="6"/>
      <c r="N17">
        <v>4</v>
      </c>
      <c r="R17">
        <v>8</v>
      </c>
      <c r="S17">
        <v>2</v>
      </c>
      <c r="U17">
        <v>2</v>
      </c>
      <c r="W17">
        <v>1</v>
      </c>
      <c r="Y17">
        <v>1</v>
      </c>
    </row>
    <row r="18" spans="1:27" x14ac:dyDescent="0.25">
      <c r="K18" s="6"/>
      <c r="L18" s="6"/>
      <c r="M18" s="6"/>
      <c r="N18">
        <v>4</v>
      </c>
      <c r="R18">
        <v>9</v>
      </c>
      <c r="S18">
        <v>2</v>
      </c>
      <c r="U18">
        <v>1</v>
      </c>
      <c r="W18">
        <v>1</v>
      </c>
      <c r="Y18">
        <v>1</v>
      </c>
    </row>
    <row r="19" spans="1:27" x14ac:dyDescent="0.25">
      <c r="K19" s="6"/>
      <c r="L19" s="6"/>
      <c r="M19" s="6"/>
      <c r="N19">
        <v>4</v>
      </c>
      <c r="R19">
        <v>10</v>
      </c>
      <c r="S19">
        <v>2</v>
      </c>
      <c r="U19">
        <v>1</v>
      </c>
      <c r="W19">
        <v>1</v>
      </c>
      <c r="Y19">
        <v>1</v>
      </c>
    </row>
    <row r="20" spans="1:27" x14ac:dyDescent="0.25">
      <c r="K20" s="6"/>
      <c r="L20" s="6"/>
      <c r="M20" s="6"/>
      <c r="N20">
        <v>4</v>
      </c>
      <c r="Z20" s="7">
        <f>AVERAGE(S10:S19,U10:U19,W10:W19,Y10:Y19)</f>
        <v>2.3250000000000002</v>
      </c>
      <c r="AA20" t="s">
        <v>28</v>
      </c>
    </row>
    <row r="21" spans="1:27" x14ac:dyDescent="0.25">
      <c r="L21" s="6"/>
      <c r="M21" s="6"/>
      <c r="Z21" s="7">
        <f>STDEV(S10:S19,U10:U19,W10:W19,Y10:Y19)</f>
        <v>1.0714835150747413</v>
      </c>
      <c r="AA21" t="s">
        <v>18</v>
      </c>
    </row>
    <row r="22" spans="1:27" x14ac:dyDescent="0.25">
      <c r="A22">
        <f>COUNTA(A3:A20)</f>
        <v>12</v>
      </c>
      <c r="B22" t="s">
        <v>9</v>
      </c>
      <c r="N22">
        <f>SUM(N3:N20)</f>
        <v>86</v>
      </c>
      <c r="O22" t="s">
        <v>8</v>
      </c>
      <c r="Z22" s="7">
        <f>Z21/SQRT(COUNT(S10:S19,U10:U19,W10:W19,Y10:Y19))</f>
        <v>0.16941641914797714</v>
      </c>
      <c r="AA22" t="s">
        <v>29</v>
      </c>
    </row>
    <row r="24" spans="1:27" x14ac:dyDescent="0.25">
      <c r="A24">
        <v>0</v>
      </c>
    </row>
    <row r="25" spans="1:27" x14ac:dyDescent="0.25">
      <c r="A25">
        <v>1</v>
      </c>
    </row>
    <row r="26" spans="1:27" x14ac:dyDescent="0.25">
      <c r="A26">
        <v>2</v>
      </c>
    </row>
    <row r="27" spans="1:27" x14ac:dyDescent="0.25">
      <c r="A27">
        <v>3</v>
      </c>
    </row>
    <row r="28" spans="1:27" x14ac:dyDescent="0.25">
      <c r="A28">
        <v>4</v>
      </c>
    </row>
    <row r="29" spans="1:27" x14ac:dyDescent="0.25">
      <c r="A29">
        <v>5</v>
      </c>
    </row>
    <row r="30" spans="1:27" x14ac:dyDescent="0.25">
      <c r="A30">
        <v>6</v>
      </c>
    </row>
    <row r="31" spans="1:27" x14ac:dyDescent="0.25">
      <c r="A31">
        <v>7</v>
      </c>
    </row>
    <row r="32" spans="1:27" x14ac:dyDescent="0.25">
      <c r="A32">
        <v>8</v>
      </c>
    </row>
    <row r="33" spans="1:5" x14ac:dyDescent="0.25">
      <c r="A33">
        <v>9</v>
      </c>
    </row>
    <row r="34" spans="1:5" x14ac:dyDescent="0.25">
      <c r="A34">
        <v>10</v>
      </c>
    </row>
    <row r="35" spans="1:5" x14ac:dyDescent="0.25">
      <c r="A35">
        <v>20</v>
      </c>
    </row>
    <row r="40" spans="1:5" x14ac:dyDescent="0.25">
      <c r="A40">
        <v>20</v>
      </c>
      <c r="B40">
        <v>0</v>
      </c>
      <c r="C40">
        <v>0</v>
      </c>
      <c r="D40">
        <v>0</v>
      </c>
      <c r="E40">
        <v>0</v>
      </c>
    </row>
    <row r="41" spans="1:5" x14ac:dyDescent="0.25">
      <c r="A41">
        <v>10</v>
      </c>
      <c r="B41">
        <v>0</v>
      </c>
      <c r="C41">
        <v>0</v>
      </c>
      <c r="D41">
        <v>0</v>
      </c>
      <c r="E41">
        <v>0</v>
      </c>
    </row>
    <row r="42" spans="1:5" x14ac:dyDescent="0.25">
      <c r="A42">
        <v>9</v>
      </c>
      <c r="B42">
        <v>0</v>
      </c>
      <c r="C42">
        <v>0</v>
      </c>
      <c r="D42">
        <v>0</v>
      </c>
      <c r="E42">
        <v>0</v>
      </c>
    </row>
    <row r="43" spans="1:5" x14ac:dyDescent="0.25">
      <c r="A43">
        <v>8</v>
      </c>
      <c r="B43">
        <v>0</v>
      </c>
      <c r="C43">
        <v>0</v>
      </c>
      <c r="D43">
        <v>0</v>
      </c>
      <c r="E43">
        <v>0</v>
      </c>
    </row>
    <row r="44" spans="1:5" x14ac:dyDescent="0.25">
      <c r="A44">
        <v>7</v>
      </c>
      <c r="B44">
        <v>0</v>
      </c>
      <c r="C44">
        <v>0</v>
      </c>
      <c r="D44">
        <v>0</v>
      </c>
      <c r="E44">
        <v>0</v>
      </c>
    </row>
    <row r="45" spans="1:5" x14ac:dyDescent="0.25">
      <c r="A45">
        <v>6</v>
      </c>
      <c r="B45">
        <v>0</v>
      </c>
      <c r="C45">
        <v>0</v>
      </c>
      <c r="D45">
        <v>0</v>
      </c>
      <c r="E45">
        <v>0</v>
      </c>
    </row>
    <row r="46" spans="1:5" x14ac:dyDescent="0.25">
      <c r="A46">
        <v>5</v>
      </c>
      <c r="B46">
        <v>0</v>
      </c>
      <c r="C46">
        <v>0</v>
      </c>
      <c r="D46">
        <v>0</v>
      </c>
      <c r="E46">
        <v>0</v>
      </c>
    </row>
    <row r="47" spans="1:5" x14ac:dyDescent="0.25">
      <c r="A47">
        <v>4</v>
      </c>
      <c r="B47">
        <v>3</v>
      </c>
      <c r="C47">
        <v>3</v>
      </c>
      <c r="D47">
        <v>0</v>
      </c>
      <c r="E47">
        <v>0</v>
      </c>
    </row>
    <row r="48" spans="1:5" x14ac:dyDescent="0.25">
      <c r="A48">
        <v>3</v>
      </c>
      <c r="B48">
        <v>7</v>
      </c>
      <c r="C48">
        <v>4</v>
      </c>
      <c r="D48">
        <v>4</v>
      </c>
      <c r="E48">
        <v>4</v>
      </c>
    </row>
    <row r="49" spans="1:5" x14ac:dyDescent="0.25">
      <c r="A49">
        <v>2</v>
      </c>
      <c r="B49">
        <v>10</v>
      </c>
      <c r="C49">
        <v>8</v>
      </c>
      <c r="D49">
        <v>5</v>
      </c>
      <c r="E49">
        <v>5</v>
      </c>
    </row>
    <row r="50" spans="1:5" x14ac:dyDescent="0.25">
      <c r="A50">
        <v>1</v>
      </c>
      <c r="B50">
        <v>10</v>
      </c>
      <c r="C50">
        <v>10</v>
      </c>
      <c r="D50">
        <v>10</v>
      </c>
      <c r="E50">
        <v>10</v>
      </c>
    </row>
    <row r="51" spans="1:5" x14ac:dyDescent="0.25">
      <c r="A51">
        <v>0</v>
      </c>
      <c r="B51">
        <v>10</v>
      </c>
      <c r="C51">
        <v>10</v>
      </c>
      <c r="D51">
        <v>10</v>
      </c>
      <c r="E51">
        <v>10</v>
      </c>
    </row>
    <row r="52" spans="1:5" x14ac:dyDescent="0.25">
      <c r="A52">
        <v>-1</v>
      </c>
      <c r="B52">
        <v>10</v>
      </c>
      <c r="C52">
        <v>10</v>
      </c>
      <c r="D52">
        <v>10</v>
      </c>
      <c r="E52">
        <v>10</v>
      </c>
    </row>
    <row r="53" spans="1:5" x14ac:dyDescent="0.25">
      <c r="A53">
        <v>-2</v>
      </c>
      <c r="B53">
        <v>10</v>
      </c>
      <c r="C53">
        <v>10</v>
      </c>
      <c r="D53">
        <v>10</v>
      </c>
      <c r="E53">
        <v>10</v>
      </c>
    </row>
    <row r="54" spans="1:5" x14ac:dyDescent="0.25">
      <c r="A54">
        <v>-3</v>
      </c>
      <c r="B54">
        <v>10</v>
      </c>
      <c r="C54">
        <v>10</v>
      </c>
      <c r="D54">
        <v>10</v>
      </c>
      <c r="E54">
        <v>10</v>
      </c>
    </row>
    <row r="55" spans="1:5" x14ac:dyDescent="0.25">
      <c r="A55">
        <v>-4</v>
      </c>
      <c r="B55">
        <v>10</v>
      </c>
      <c r="C55">
        <v>10</v>
      </c>
      <c r="D55">
        <v>10</v>
      </c>
      <c r="E55">
        <v>10</v>
      </c>
    </row>
    <row r="56" spans="1:5" x14ac:dyDescent="0.25">
      <c r="A56">
        <v>-5</v>
      </c>
      <c r="B56">
        <v>10</v>
      </c>
      <c r="C56">
        <v>10</v>
      </c>
      <c r="D56">
        <v>10</v>
      </c>
      <c r="E56">
        <v>10</v>
      </c>
    </row>
    <row r="57" spans="1:5" x14ac:dyDescent="0.25">
      <c r="A57">
        <v>-6</v>
      </c>
      <c r="B57">
        <v>10</v>
      </c>
      <c r="C57">
        <v>10</v>
      </c>
      <c r="D57">
        <v>10</v>
      </c>
      <c r="E57">
        <v>10</v>
      </c>
    </row>
  </sheetData>
  <mergeCells count="1">
    <mergeCell ref="B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workbookViewId="0">
      <selection activeCell="E3" sqref="E3"/>
    </sheetView>
  </sheetViews>
  <sheetFormatPr defaultRowHeight="15" x14ac:dyDescent="0.25"/>
  <cols>
    <col min="12" max="12" width="12.140625" bestFit="1" customWidth="1"/>
    <col min="13" max="13" width="11.42578125" bestFit="1" customWidth="1"/>
  </cols>
  <sheetData>
    <row r="1" spans="1:20" x14ac:dyDescent="0.25">
      <c r="B1" s="10" t="s">
        <v>10</v>
      </c>
      <c r="C1" s="10"/>
      <c r="D1" s="10"/>
      <c r="E1" s="8"/>
      <c r="F1" s="8"/>
      <c r="G1" s="8"/>
      <c r="H1" s="2"/>
      <c r="I1" s="5"/>
      <c r="J1" s="8"/>
      <c r="N1" t="s">
        <v>20</v>
      </c>
      <c r="O1" t="s">
        <v>26</v>
      </c>
      <c r="P1" t="s">
        <v>27</v>
      </c>
      <c r="Q1" t="s">
        <v>26</v>
      </c>
      <c r="R1" t="s">
        <v>27</v>
      </c>
      <c r="S1" t="s">
        <v>26</v>
      </c>
      <c r="T1" t="s">
        <v>27</v>
      </c>
    </row>
    <row r="2" spans="1:20" x14ac:dyDescent="0.25">
      <c r="A2" t="s">
        <v>20</v>
      </c>
      <c r="B2" t="s">
        <v>1</v>
      </c>
      <c r="C2" t="s">
        <v>2</v>
      </c>
      <c r="D2" t="s">
        <v>3</v>
      </c>
      <c r="E2" t="s">
        <v>1</v>
      </c>
      <c r="F2" t="s">
        <v>2</v>
      </c>
      <c r="G2" t="s">
        <v>3</v>
      </c>
      <c r="H2" t="s">
        <v>13</v>
      </c>
      <c r="I2" t="s">
        <v>18</v>
      </c>
      <c r="J2" t="s">
        <v>29</v>
      </c>
      <c r="N2">
        <v>44</v>
      </c>
      <c r="O2">
        <f>10-B4</f>
        <v>10</v>
      </c>
      <c r="P2">
        <f>10-O2</f>
        <v>0</v>
      </c>
      <c r="Q2">
        <f>10-C4</f>
        <v>10</v>
      </c>
      <c r="R2">
        <f>10-Q2</f>
        <v>0</v>
      </c>
      <c r="S2">
        <f>10-D3</f>
        <v>10</v>
      </c>
      <c r="T2">
        <f>10-S2</f>
        <v>0</v>
      </c>
    </row>
    <row r="3" spans="1:20" x14ac:dyDescent="0.25">
      <c r="A3">
        <v>35</v>
      </c>
      <c r="B3">
        <v>0</v>
      </c>
      <c r="C3">
        <v>0</v>
      </c>
      <c r="D3">
        <v>0</v>
      </c>
      <c r="E3">
        <f>B3/10*100</f>
        <v>0</v>
      </c>
      <c r="F3">
        <f t="shared" ref="F3:G3" si="0">C3/10*100</f>
        <v>0</v>
      </c>
      <c r="G3">
        <f t="shared" si="0"/>
        <v>0</v>
      </c>
      <c r="H3">
        <f>AVERAGE(E3:G3)</f>
        <v>0</v>
      </c>
      <c r="I3">
        <f>STDEV(E3:G3)</f>
        <v>0</v>
      </c>
      <c r="J3">
        <f>I3/SQRT(COUNT(E3:G3))</f>
        <v>0</v>
      </c>
      <c r="K3">
        <v>10</v>
      </c>
      <c r="N3">
        <v>45</v>
      </c>
      <c r="O3">
        <f t="shared" ref="O3:O13" si="1">10-B5</f>
        <v>10</v>
      </c>
      <c r="P3">
        <f t="shared" ref="P3:P13" si="2">10-O3</f>
        <v>0</v>
      </c>
      <c r="Q3">
        <f t="shared" ref="Q3:Q13" si="3">10-C5</f>
        <v>10</v>
      </c>
      <c r="R3">
        <f t="shared" ref="R3:R13" si="4">10-Q3</f>
        <v>0</v>
      </c>
      <c r="S3">
        <f t="shared" ref="S3:S13" si="5">10-D4</f>
        <v>10</v>
      </c>
      <c r="T3">
        <f t="shared" ref="T3:T13" si="6">10-S3</f>
        <v>0</v>
      </c>
    </row>
    <row r="4" spans="1:20" x14ac:dyDescent="0.25">
      <c r="A4">
        <v>45</v>
      </c>
      <c r="B4">
        <v>0</v>
      </c>
      <c r="C4">
        <v>0</v>
      </c>
      <c r="D4">
        <v>0</v>
      </c>
      <c r="E4">
        <f t="shared" ref="E4:E18" si="7">B4/10*100</f>
        <v>0</v>
      </c>
      <c r="F4">
        <f t="shared" ref="F4:F18" si="8">C4/10*100</f>
        <v>0</v>
      </c>
      <c r="G4">
        <f t="shared" ref="G4:G18" si="9">D4/10*100</f>
        <v>0</v>
      </c>
      <c r="H4">
        <f t="shared" ref="H4:H18" si="10">AVERAGE(E4:G4)</f>
        <v>0</v>
      </c>
      <c r="I4">
        <f t="shared" ref="I4:I18" si="11">STDEV(E4:G4)</f>
        <v>0</v>
      </c>
      <c r="J4">
        <f t="shared" ref="J4:J18" si="12">I4/SQRT(COUNT(E4:G4))</f>
        <v>0</v>
      </c>
      <c r="K4">
        <v>20</v>
      </c>
      <c r="L4">
        <f>20/10</f>
        <v>2</v>
      </c>
      <c r="N4">
        <v>46</v>
      </c>
      <c r="O4">
        <f t="shared" si="1"/>
        <v>10</v>
      </c>
      <c r="P4">
        <f t="shared" si="2"/>
        <v>0</v>
      </c>
      <c r="Q4">
        <f t="shared" si="3"/>
        <v>6</v>
      </c>
      <c r="R4">
        <f t="shared" si="4"/>
        <v>4</v>
      </c>
      <c r="S4">
        <f t="shared" si="5"/>
        <v>8</v>
      </c>
      <c r="T4">
        <f t="shared" si="6"/>
        <v>2</v>
      </c>
    </row>
    <row r="5" spans="1:20" x14ac:dyDescent="0.25">
      <c r="A5">
        <v>46</v>
      </c>
      <c r="B5">
        <v>0</v>
      </c>
      <c r="C5">
        <v>0</v>
      </c>
      <c r="D5">
        <v>2</v>
      </c>
      <c r="E5">
        <f t="shared" si="7"/>
        <v>0</v>
      </c>
      <c r="F5">
        <f t="shared" si="8"/>
        <v>0</v>
      </c>
      <c r="G5">
        <f t="shared" si="9"/>
        <v>20</v>
      </c>
      <c r="H5">
        <f t="shared" si="10"/>
        <v>6.666666666666667</v>
      </c>
      <c r="I5">
        <f t="shared" si="11"/>
        <v>11.547005383792515</v>
      </c>
      <c r="J5">
        <f t="shared" si="12"/>
        <v>6.666666666666667</v>
      </c>
      <c r="K5">
        <v>4</v>
      </c>
      <c r="L5" t="s">
        <v>4</v>
      </c>
      <c r="M5" t="s">
        <v>6</v>
      </c>
      <c r="N5">
        <v>47</v>
      </c>
      <c r="O5">
        <f t="shared" si="1"/>
        <v>10</v>
      </c>
      <c r="P5">
        <f t="shared" si="2"/>
        <v>0</v>
      </c>
      <c r="Q5">
        <f t="shared" si="3"/>
        <v>5</v>
      </c>
      <c r="R5">
        <f t="shared" si="4"/>
        <v>5</v>
      </c>
      <c r="S5">
        <f t="shared" si="5"/>
        <v>6</v>
      </c>
      <c r="T5">
        <f t="shared" si="6"/>
        <v>4</v>
      </c>
    </row>
    <row r="6" spans="1:20" x14ac:dyDescent="0.25">
      <c r="A6">
        <v>47</v>
      </c>
      <c r="B6">
        <v>0</v>
      </c>
      <c r="C6">
        <v>4</v>
      </c>
      <c r="D6">
        <v>4</v>
      </c>
      <c r="E6">
        <f t="shared" si="7"/>
        <v>0</v>
      </c>
      <c r="F6">
        <f t="shared" si="8"/>
        <v>40</v>
      </c>
      <c r="G6">
        <f t="shared" si="9"/>
        <v>40</v>
      </c>
      <c r="H6">
        <f t="shared" si="10"/>
        <v>26.666666666666668</v>
      </c>
      <c r="I6">
        <f t="shared" si="11"/>
        <v>23.094010767585029</v>
      </c>
      <c r="J6">
        <f t="shared" si="12"/>
        <v>13.333333333333334</v>
      </c>
      <c r="K6">
        <v>4</v>
      </c>
      <c r="L6" t="s">
        <v>5</v>
      </c>
      <c r="M6" s="1" t="s">
        <v>7</v>
      </c>
      <c r="N6">
        <v>48</v>
      </c>
      <c r="O6">
        <f t="shared" si="1"/>
        <v>9</v>
      </c>
      <c r="P6">
        <f t="shared" si="2"/>
        <v>1</v>
      </c>
      <c r="Q6">
        <f t="shared" si="3"/>
        <v>0</v>
      </c>
      <c r="R6">
        <f t="shared" si="4"/>
        <v>10</v>
      </c>
      <c r="S6">
        <f t="shared" si="5"/>
        <v>4</v>
      </c>
      <c r="T6">
        <f t="shared" si="6"/>
        <v>6</v>
      </c>
    </row>
    <row r="7" spans="1:20" x14ac:dyDescent="0.25">
      <c r="A7">
        <v>48</v>
      </c>
      <c r="B7">
        <v>0</v>
      </c>
      <c r="C7">
        <v>5</v>
      </c>
      <c r="D7">
        <v>6</v>
      </c>
      <c r="E7">
        <f t="shared" si="7"/>
        <v>0</v>
      </c>
      <c r="F7">
        <f t="shared" si="8"/>
        <v>50</v>
      </c>
      <c r="G7">
        <f t="shared" si="9"/>
        <v>60</v>
      </c>
      <c r="H7">
        <f t="shared" si="10"/>
        <v>36.666666666666664</v>
      </c>
      <c r="I7">
        <f t="shared" si="11"/>
        <v>32.145502536643185</v>
      </c>
      <c r="J7">
        <f t="shared" si="12"/>
        <v>18.559214542766743</v>
      </c>
      <c r="K7">
        <v>4</v>
      </c>
      <c r="L7" t="s">
        <v>12</v>
      </c>
      <c r="N7">
        <v>49</v>
      </c>
      <c r="O7">
        <f t="shared" si="1"/>
        <v>7</v>
      </c>
      <c r="P7">
        <f t="shared" si="2"/>
        <v>3</v>
      </c>
      <c r="Q7">
        <f t="shared" si="3"/>
        <v>0</v>
      </c>
      <c r="R7">
        <f t="shared" si="4"/>
        <v>10</v>
      </c>
      <c r="S7">
        <f t="shared" si="5"/>
        <v>4</v>
      </c>
      <c r="T7">
        <f t="shared" si="6"/>
        <v>6</v>
      </c>
    </row>
    <row r="8" spans="1:20" x14ac:dyDescent="0.25">
      <c r="A8">
        <v>49</v>
      </c>
      <c r="B8">
        <v>1</v>
      </c>
      <c r="C8">
        <v>10</v>
      </c>
      <c r="D8">
        <v>6</v>
      </c>
      <c r="E8">
        <f t="shared" si="7"/>
        <v>10</v>
      </c>
      <c r="F8">
        <f t="shared" si="8"/>
        <v>100</v>
      </c>
      <c r="G8">
        <f t="shared" si="9"/>
        <v>60</v>
      </c>
      <c r="H8">
        <f t="shared" si="10"/>
        <v>56.666666666666664</v>
      </c>
      <c r="I8">
        <f t="shared" si="11"/>
        <v>45.09249752822894</v>
      </c>
      <c r="J8">
        <f t="shared" si="12"/>
        <v>26.034165586355513</v>
      </c>
      <c r="K8">
        <v>4</v>
      </c>
      <c r="N8">
        <v>50</v>
      </c>
      <c r="O8">
        <f t="shared" si="1"/>
        <v>5</v>
      </c>
      <c r="P8">
        <f t="shared" si="2"/>
        <v>5</v>
      </c>
      <c r="Q8">
        <f t="shared" si="3"/>
        <v>0</v>
      </c>
      <c r="R8">
        <f t="shared" si="4"/>
        <v>10</v>
      </c>
      <c r="S8">
        <f t="shared" si="5"/>
        <v>0</v>
      </c>
      <c r="T8">
        <f t="shared" si="6"/>
        <v>10</v>
      </c>
    </row>
    <row r="9" spans="1:20" x14ac:dyDescent="0.25">
      <c r="A9">
        <v>50</v>
      </c>
      <c r="B9">
        <v>3</v>
      </c>
      <c r="C9">
        <v>10</v>
      </c>
      <c r="D9">
        <v>10</v>
      </c>
      <c r="E9">
        <f t="shared" si="7"/>
        <v>30</v>
      </c>
      <c r="F9">
        <f t="shared" si="8"/>
        <v>100</v>
      </c>
      <c r="G9">
        <f t="shared" si="9"/>
        <v>100</v>
      </c>
      <c r="H9">
        <f t="shared" si="10"/>
        <v>76.666666666666671</v>
      </c>
      <c r="I9">
        <f t="shared" si="11"/>
        <v>40.414518843273811</v>
      </c>
      <c r="J9">
        <f t="shared" si="12"/>
        <v>23.333333333333339</v>
      </c>
      <c r="K9">
        <v>4</v>
      </c>
      <c r="N9">
        <v>51</v>
      </c>
      <c r="O9">
        <f t="shared" si="1"/>
        <v>4</v>
      </c>
      <c r="P9">
        <f t="shared" si="2"/>
        <v>6</v>
      </c>
      <c r="Q9">
        <f t="shared" si="3"/>
        <v>0</v>
      </c>
      <c r="R9">
        <f t="shared" si="4"/>
        <v>10</v>
      </c>
      <c r="S9">
        <f t="shared" si="5"/>
        <v>0</v>
      </c>
      <c r="T9">
        <f t="shared" si="6"/>
        <v>10</v>
      </c>
    </row>
    <row r="10" spans="1:20" x14ac:dyDescent="0.25">
      <c r="A10">
        <v>51</v>
      </c>
      <c r="B10">
        <v>5</v>
      </c>
      <c r="C10">
        <v>10</v>
      </c>
      <c r="D10">
        <v>10</v>
      </c>
      <c r="E10">
        <f t="shared" si="7"/>
        <v>50</v>
      </c>
      <c r="F10">
        <f t="shared" si="8"/>
        <v>100</v>
      </c>
      <c r="G10">
        <f t="shared" si="9"/>
        <v>100</v>
      </c>
      <c r="H10">
        <f t="shared" si="10"/>
        <v>83.333333333333329</v>
      </c>
      <c r="I10">
        <f t="shared" si="11"/>
        <v>28.867513459481298</v>
      </c>
      <c r="J10">
        <f t="shared" si="12"/>
        <v>16.666666666666675</v>
      </c>
      <c r="K10">
        <v>4</v>
      </c>
      <c r="N10">
        <v>52</v>
      </c>
      <c r="O10">
        <f t="shared" si="1"/>
        <v>1</v>
      </c>
      <c r="P10">
        <f t="shared" si="2"/>
        <v>9</v>
      </c>
      <c r="Q10">
        <f t="shared" si="3"/>
        <v>0</v>
      </c>
      <c r="R10">
        <f t="shared" si="4"/>
        <v>10</v>
      </c>
      <c r="S10">
        <f t="shared" si="5"/>
        <v>0</v>
      </c>
      <c r="T10">
        <f t="shared" si="6"/>
        <v>10</v>
      </c>
    </row>
    <row r="11" spans="1:20" x14ac:dyDescent="0.25">
      <c r="A11">
        <v>52</v>
      </c>
      <c r="B11">
        <v>6</v>
      </c>
      <c r="C11">
        <v>10</v>
      </c>
      <c r="D11">
        <v>10</v>
      </c>
      <c r="E11">
        <f t="shared" si="7"/>
        <v>60</v>
      </c>
      <c r="F11">
        <f t="shared" si="8"/>
        <v>100</v>
      </c>
      <c r="G11">
        <f t="shared" si="9"/>
        <v>100</v>
      </c>
      <c r="H11">
        <f t="shared" si="10"/>
        <v>86.666666666666671</v>
      </c>
      <c r="I11">
        <f t="shared" si="11"/>
        <v>23.094010767585043</v>
      </c>
      <c r="J11">
        <f t="shared" si="12"/>
        <v>13.333333333333341</v>
      </c>
      <c r="K11">
        <v>4</v>
      </c>
      <c r="N11">
        <v>53</v>
      </c>
      <c r="O11">
        <f t="shared" si="1"/>
        <v>1</v>
      </c>
      <c r="P11">
        <f t="shared" si="2"/>
        <v>9</v>
      </c>
      <c r="Q11">
        <f t="shared" si="3"/>
        <v>0</v>
      </c>
      <c r="R11">
        <f t="shared" si="4"/>
        <v>10</v>
      </c>
      <c r="S11">
        <f t="shared" si="5"/>
        <v>0</v>
      </c>
      <c r="T11">
        <f t="shared" si="6"/>
        <v>10</v>
      </c>
    </row>
    <row r="12" spans="1:20" x14ac:dyDescent="0.25">
      <c r="A12">
        <v>53</v>
      </c>
      <c r="B12">
        <v>9</v>
      </c>
      <c r="C12">
        <v>10</v>
      </c>
      <c r="D12">
        <v>10</v>
      </c>
      <c r="E12">
        <f t="shared" si="7"/>
        <v>90</v>
      </c>
      <c r="F12">
        <f t="shared" si="8"/>
        <v>100</v>
      </c>
      <c r="G12">
        <f t="shared" si="9"/>
        <v>100</v>
      </c>
      <c r="H12">
        <f t="shared" si="10"/>
        <v>96.666666666666671</v>
      </c>
      <c r="I12">
        <f t="shared" si="11"/>
        <v>5.7735026918962573</v>
      </c>
      <c r="J12">
        <f t="shared" si="12"/>
        <v>3.3333333333333335</v>
      </c>
      <c r="K12">
        <v>4</v>
      </c>
      <c r="N12">
        <v>54</v>
      </c>
      <c r="O12">
        <f t="shared" si="1"/>
        <v>0</v>
      </c>
      <c r="P12">
        <f t="shared" si="2"/>
        <v>10</v>
      </c>
      <c r="Q12">
        <f t="shared" si="3"/>
        <v>0</v>
      </c>
      <c r="R12">
        <f t="shared" si="4"/>
        <v>10</v>
      </c>
      <c r="S12">
        <f t="shared" si="5"/>
        <v>0</v>
      </c>
      <c r="T12">
        <f t="shared" si="6"/>
        <v>10</v>
      </c>
    </row>
    <row r="13" spans="1:20" x14ac:dyDescent="0.25">
      <c r="A13">
        <v>54</v>
      </c>
      <c r="B13">
        <v>9</v>
      </c>
      <c r="C13">
        <v>10</v>
      </c>
      <c r="D13">
        <v>10</v>
      </c>
      <c r="E13">
        <f t="shared" si="7"/>
        <v>90</v>
      </c>
      <c r="F13">
        <f t="shared" si="8"/>
        <v>100</v>
      </c>
      <c r="G13">
        <f t="shared" si="9"/>
        <v>100</v>
      </c>
      <c r="H13">
        <f t="shared" si="10"/>
        <v>96.666666666666671</v>
      </c>
      <c r="I13">
        <f t="shared" si="11"/>
        <v>5.7735026918962573</v>
      </c>
      <c r="J13">
        <f t="shared" si="12"/>
        <v>3.3333333333333335</v>
      </c>
      <c r="K13">
        <v>4</v>
      </c>
      <c r="N13">
        <v>55</v>
      </c>
      <c r="O13">
        <f t="shared" si="1"/>
        <v>0</v>
      </c>
      <c r="P13">
        <f t="shared" si="2"/>
        <v>10</v>
      </c>
      <c r="Q13">
        <f t="shared" si="3"/>
        <v>0</v>
      </c>
      <c r="R13">
        <f t="shared" si="4"/>
        <v>10</v>
      </c>
      <c r="S13">
        <f t="shared" si="5"/>
        <v>0</v>
      </c>
      <c r="T13">
        <f t="shared" si="6"/>
        <v>10</v>
      </c>
    </row>
    <row r="14" spans="1:20" x14ac:dyDescent="0.25">
      <c r="A14">
        <v>55</v>
      </c>
      <c r="B14">
        <v>10</v>
      </c>
      <c r="C14">
        <v>10</v>
      </c>
      <c r="D14">
        <v>10</v>
      </c>
      <c r="E14">
        <f t="shared" si="7"/>
        <v>100</v>
      </c>
      <c r="F14">
        <f t="shared" si="8"/>
        <v>100</v>
      </c>
      <c r="G14">
        <f t="shared" si="9"/>
        <v>100</v>
      </c>
      <c r="H14">
        <f t="shared" si="10"/>
        <v>100</v>
      </c>
      <c r="I14">
        <f t="shared" si="11"/>
        <v>0</v>
      </c>
      <c r="J14">
        <f t="shared" si="12"/>
        <v>0</v>
      </c>
      <c r="K14">
        <v>4</v>
      </c>
    </row>
    <row r="15" spans="1:20" x14ac:dyDescent="0.25">
      <c r="A15">
        <v>56</v>
      </c>
      <c r="B15">
        <v>10</v>
      </c>
      <c r="C15">
        <v>10</v>
      </c>
      <c r="D15">
        <v>10</v>
      </c>
      <c r="E15">
        <f t="shared" si="7"/>
        <v>100</v>
      </c>
      <c r="F15">
        <f t="shared" si="8"/>
        <v>100</v>
      </c>
      <c r="G15">
        <f t="shared" si="9"/>
        <v>100</v>
      </c>
      <c r="H15">
        <f t="shared" si="10"/>
        <v>100</v>
      </c>
      <c r="I15">
        <f t="shared" si="11"/>
        <v>0</v>
      </c>
      <c r="J15">
        <f t="shared" si="12"/>
        <v>0</v>
      </c>
      <c r="K15">
        <v>4</v>
      </c>
      <c r="O15">
        <v>1</v>
      </c>
      <c r="P15">
        <v>48</v>
      </c>
      <c r="R15">
        <v>46</v>
      </c>
      <c r="T15">
        <v>46</v>
      </c>
    </row>
    <row r="16" spans="1:20" x14ac:dyDescent="0.25">
      <c r="A16">
        <v>57</v>
      </c>
      <c r="B16">
        <v>10</v>
      </c>
      <c r="C16">
        <v>10</v>
      </c>
      <c r="D16">
        <v>10</v>
      </c>
      <c r="E16">
        <f t="shared" si="7"/>
        <v>100</v>
      </c>
      <c r="F16">
        <f t="shared" si="8"/>
        <v>100</v>
      </c>
      <c r="G16">
        <f t="shared" si="9"/>
        <v>100</v>
      </c>
      <c r="H16">
        <f t="shared" si="10"/>
        <v>100</v>
      </c>
      <c r="I16">
        <f t="shared" si="11"/>
        <v>0</v>
      </c>
      <c r="J16">
        <f t="shared" si="12"/>
        <v>0</v>
      </c>
      <c r="K16">
        <v>4</v>
      </c>
      <c r="O16">
        <v>2</v>
      </c>
      <c r="P16">
        <v>49</v>
      </c>
      <c r="R16">
        <v>46</v>
      </c>
      <c r="T16">
        <v>46</v>
      </c>
    </row>
    <row r="17" spans="1:22" x14ac:dyDescent="0.25">
      <c r="A17">
        <v>58</v>
      </c>
      <c r="B17">
        <v>10</v>
      </c>
      <c r="C17">
        <v>10</v>
      </c>
      <c r="D17">
        <v>10</v>
      </c>
      <c r="E17">
        <f t="shared" si="7"/>
        <v>100</v>
      </c>
      <c r="F17">
        <f t="shared" si="8"/>
        <v>100</v>
      </c>
      <c r="G17">
        <f t="shared" si="9"/>
        <v>100</v>
      </c>
      <c r="H17">
        <f t="shared" si="10"/>
        <v>100</v>
      </c>
      <c r="I17">
        <f t="shared" si="11"/>
        <v>0</v>
      </c>
      <c r="J17">
        <f t="shared" si="12"/>
        <v>0</v>
      </c>
      <c r="K17">
        <v>4</v>
      </c>
      <c r="O17">
        <v>3</v>
      </c>
      <c r="P17">
        <v>49</v>
      </c>
      <c r="R17">
        <v>46</v>
      </c>
      <c r="T17">
        <v>47</v>
      </c>
    </row>
    <row r="18" spans="1:22" x14ac:dyDescent="0.25">
      <c r="A18">
        <v>59</v>
      </c>
      <c r="B18">
        <v>10</v>
      </c>
      <c r="C18">
        <v>10</v>
      </c>
      <c r="D18">
        <v>10</v>
      </c>
      <c r="E18">
        <f t="shared" si="7"/>
        <v>100</v>
      </c>
      <c r="F18">
        <f t="shared" si="8"/>
        <v>100</v>
      </c>
      <c r="G18">
        <f t="shared" si="9"/>
        <v>100</v>
      </c>
      <c r="H18">
        <f t="shared" si="10"/>
        <v>100</v>
      </c>
      <c r="I18">
        <f t="shared" si="11"/>
        <v>0</v>
      </c>
      <c r="J18">
        <f t="shared" si="12"/>
        <v>0</v>
      </c>
      <c r="K18">
        <v>4</v>
      </c>
      <c r="O18">
        <v>4</v>
      </c>
      <c r="P18">
        <v>50</v>
      </c>
      <c r="R18">
        <v>46</v>
      </c>
      <c r="T18">
        <v>47</v>
      </c>
    </row>
    <row r="19" spans="1:22" x14ac:dyDescent="0.25">
      <c r="O19">
        <v>5</v>
      </c>
      <c r="P19">
        <v>50</v>
      </c>
      <c r="R19">
        <v>57</v>
      </c>
      <c r="T19">
        <v>48</v>
      </c>
    </row>
    <row r="20" spans="1:22" x14ac:dyDescent="0.25">
      <c r="O20">
        <v>6</v>
      </c>
      <c r="P20">
        <v>51</v>
      </c>
      <c r="R20">
        <v>48</v>
      </c>
      <c r="T20">
        <v>48</v>
      </c>
    </row>
    <row r="21" spans="1:22" x14ac:dyDescent="0.25">
      <c r="A21">
        <f>COUNTA(A3:A18)</f>
        <v>16</v>
      </c>
      <c r="K21">
        <f>SUM(K3:K19)</f>
        <v>86</v>
      </c>
      <c r="O21">
        <v>7</v>
      </c>
      <c r="P21">
        <v>52</v>
      </c>
      <c r="R21">
        <v>48</v>
      </c>
      <c r="T21">
        <v>50</v>
      </c>
    </row>
    <row r="22" spans="1:22" x14ac:dyDescent="0.25">
      <c r="O22">
        <v>8</v>
      </c>
      <c r="P22">
        <v>52</v>
      </c>
      <c r="R22">
        <v>48</v>
      </c>
      <c r="T22">
        <v>50</v>
      </c>
    </row>
    <row r="23" spans="1:22" x14ac:dyDescent="0.25">
      <c r="O23">
        <v>9</v>
      </c>
      <c r="P23">
        <v>52</v>
      </c>
      <c r="R23">
        <v>48</v>
      </c>
      <c r="T23">
        <v>50</v>
      </c>
    </row>
    <row r="24" spans="1:22" x14ac:dyDescent="0.25">
      <c r="O24">
        <v>10</v>
      </c>
      <c r="P24">
        <v>54</v>
      </c>
      <c r="R24">
        <v>48</v>
      </c>
      <c r="T24">
        <v>50</v>
      </c>
    </row>
    <row r="25" spans="1:22" x14ac:dyDescent="0.25">
      <c r="U25">
        <f>AVERAGE(P15:P24,R15:R24,T15:T24)</f>
        <v>49</v>
      </c>
      <c r="V25" t="s">
        <v>30</v>
      </c>
    </row>
    <row r="26" spans="1:22" x14ac:dyDescent="0.25">
      <c r="U26" s="7">
        <f>STDEV(P15:P24,R15:R24,T15:T24)</f>
        <v>2.5997347344787261</v>
      </c>
      <c r="V26" t="s">
        <v>18</v>
      </c>
    </row>
    <row r="27" spans="1:22" x14ac:dyDescent="0.25">
      <c r="U27" s="7">
        <f>U26/SQRT(COUNT(P15:P24,R15:R24,T15:T24))</f>
        <v>0.47464445253456727</v>
      </c>
      <c r="V27" t="s">
        <v>29</v>
      </c>
    </row>
  </sheetData>
  <mergeCells count="1">
    <mergeCell ref="B1:D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D15" sqref="D15"/>
    </sheetView>
  </sheetViews>
  <sheetFormatPr defaultRowHeight="15" x14ac:dyDescent="0.25"/>
  <cols>
    <col min="2" max="2" width="10" bestFit="1" customWidth="1"/>
    <col min="6" max="6" width="10" bestFit="1" customWidth="1"/>
    <col min="12" max="12" width="9.5703125" bestFit="1" customWidth="1"/>
    <col min="15" max="15" width="10.5703125" bestFit="1" customWidth="1"/>
  </cols>
  <sheetData>
    <row r="1" spans="1:15" x14ac:dyDescent="0.25">
      <c r="B1" s="10" t="s">
        <v>24</v>
      </c>
      <c r="C1" s="10"/>
      <c r="D1" s="10"/>
      <c r="F1" s="10" t="s">
        <v>25</v>
      </c>
      <c r="G1" s="10"/>
      <c r="H1" s="10"/>
      <c r="J1" t="s">
        <v>20</v>
      </c>
      <c r="K1" t="s">
        <v>24</v>
      </c>
      <c r="L1" t="s">
        <v>31</v>
      </c>
      <c r="M1" t="s">
        <v>20</v>
      </c>
      <c r="N1" t="s">
        <v>24</v>
      </c>
      <c r="O1" t="s">
        <v>32</v>
      </c>
    </row>
    <row r="2" spans="1:15" x14ac:dyDescent="0.25">
      <c r="A2" t="s">
        <v>20</v>
      </c>
      <c r="B2" t="s">
        <v>21</v>
      </c>
      <c r="C2" t="s">
        <v>22</v>
      </c>
      <c r="D2" t="s">
        <v>23</v>
      </c>
      <c r="E2" t="s">
        <v>20</v>
      </c>
      <c r="F2" t="s">
        <v>21</v>
      </c>
      <c r="G2" t="s">
        <v>22</v>
      </c>
      <c r="H2" t="s">
        <v>23</v>
      </c>
      <c r="J2">
        <v>-5</v>
      </c>
      <c r="K2">
        <v>0</v>
      </c>
      <c r="L2">
        <f>10-L3</f>
        <v>0</v>
      </c>
      <c r="M2">
        <v>-2</v>
      </c>
      <c r="N2">
        <v>0</v>
      </c>
      <c r="O2">
        <f>10-O3</f>
        <v>0</v>
      </c>
    </row>
    <row r="3" spans="1:15" x14ac:dyDescent="0.25">
      <c r="A3">
        <v>2</v>
      </c>
      <c r="C3">
        <v>10</v>
      </c>
      <c r="D3">
        <v>10</v>
      </c>
      <c r="E3">
        <v>2</v>
      </c>
      <c r="G3">
        <f>10-C3</f>
        <v>0</v>
      </c>
      <c r="H3">
        <f>10-D3</f>
        <v>0</v>
      </c>
      <c r="J3">
        <v>-5</v>
      </c>
      <c r="K3">
        <v>1</v>
      </c>
      <c r="L3">
        <f>C10</f>
        <v>10</v>
      </c>
      <c r="M3">
        <v>-2</v>
      </c>
      <c r="N3">
        <v>1</v>
      </c>
      <c r="O3">
        <f>D7</f>
        <v>10</v>
      </c>
    </row>
    <row r="4" spans="1:15" x14ac:dyDescent="0.25">
      <c r="A4">
        <v>1</v>
      </c>
      <c r="C4">
        <v>10</v>
      </c>
      <c r="D4">
        <v>10</v>
      </c>
      <c r="E4">
        <v>1</v>
      </c>
      <c r="G4">
        <f t="shared" ref="G4:G19" si="0">10-C4</f>
        <v>0</v>
      </c>
      <c r="H4">
        <f t="shared" ref="H4:H19" si="1">10-D4</f>
        <v>0</v>
      </c>
      <c r="J4">
        <v>-6</v>
      </c>
      <c r="K4">
        <v>0</v>
      </c>
      <c r="L4">
        <f>10-L5</f>
        <v>0</v>
      </c>
      <c r="M4">
        <v>-3</v>
      </c>
      <c r="N4">
        <v>0</v>
      </c>
      <c r="O4">
        <f>10-O5</f>
        <v>1</v>
      </c>
    </row>
    <row r="5" spans="1:15" x14ac:dyDescent="0.25">
      <c r="A5">
        <v>0</v>
      </c>
      <c r="C5">
        <v>10</v>
      </c>
      <c r="D5">
        <v>10</v>
      </c>
      <c r="E5">
        <v>0</v>
      </c>
      <c r="G5">
        <f t="shared" si="0"/>
        <v>0</v>
      </c>
      <c r="H5">
        <f t="shared" si="1"/>
        <v>0</v>
      </c>
      <c r="J5">
        <v>-6</v>
      </c>
      <c r="K5">
        <v>1</v>
      </c>
      <c r="L5">
        <f>C11</f>
        <v>10</v>
      </c>
      <c r="M5">
        <v>-3</v>
      </c>
      <c r="N5">
        <v>1</v>
      </c>
      <c r="O5">
        <f>D8</f>
        <v>9</v>
      </c>
    </row>
    <row r="6" spans="1:15" x14ac:dyDescent="0.25">
      <c r="A6">
        <v>-1</v>
      </c>
      <c r="C6">
        <v>10</v>
      </c>
      <c r="D6">
        <v>10</v>
      </c>
      <c r="E6">
        <v>-1</v>
      </c>
      <c r="G6">
        <f t="shared" si="0"/>
        <v>0</v>
      </c>
      <c r="H6">
        <f t="shared" si="1"/>
        <v>0</v>
      </c>
      <c r="J6">
        <v>-7</v>
      </c>
      <c r="K6">
        <v>0</v>
      </c>
      <c r="L6">
        <f>10-L7</f>
        <v>7</v>
      </c>
      <c r="M6">
        <v>-4</v>
      </c>
      <c r="N6">
        <v>0</v>
      </c>
      <c r="O6">
        <f>10-O7</f>
        <v>2</v>
      </c>
    </row>
    <row r="7" spans="1:15" x14ac:dyDescent="0.25">
      <c r="A7">
        <v>-2</v>
      </c>
      <c r="C7">
        <v>10</v>
      </c>
      <c r="D7">
        <v>10</v>
      </c>
      <c r="E7">
        <v>-2</v>
      </c>
      <c r="G7">
        <f t="shared" si="0"/>
        <v>0</v>
      </c>
      <c r="H7">
        <f t="shared" si="1"/>
        <v>0</v>
      </c>
      <c r="J7">
        <v>-7</v>
      </c>
      <c r="K7">
        <v>1</v>
      </c>
      <c r="L7">
        <f>C12</f>
        <v>3</v>
      </c>
      <c r="M7">
        <v>-4</v>
      </c>
      <c r="N7">
        <v>1</v>
      </c>
      <c r="O7">
        <f>D9</f>
        <v>8</v>
      </c>
    </row>
    <row r="8" spans="1:15" x14ac:dyDescent="0.25">
      <c r="A8">
        <v>-3</v>
      </c>
      <c r="C8">
        <v>10</v>
      </c>
      <c r="D8">
        <v>9</v>
      </c>
      <c r="E8">
        <v>-3</v>
      </c>
      <c r="G8">
        <f t="shared" si="0"/>
        <v>0</v>
      </c>
      <c r="H8">
        <f t="shared" si="1"/>
        <v>1</v>
      </c>
      <c r="J8">
        <v>-8</v>
      </c>
      <c r="K8">
        <v>0</v>
      </c>
      <c r="L8">
        <f>10-L9</f>
        <v>8</v>
      </c>
      <c r="M8">
        <v>-5</v>
      </c>
      <c r="N8">
        <v>0</v>
      </c>
      <c r="O8">
        <f>10-O9</f>
        <v>1</v>
      </c>
    </row>
    <row r="9" spans="1:15" x14ac:dyDescent="0.25">
      <c r="A9">
        <v>-4</v>
      </c>
      <c r="C9">
        <v>10</v>
      </c>
      <c r="D9">
        <v>8</v>
      </c>
      <c r="E9">
        <v>-4</v>
      </c>
      <c r="G9">
        <f t="shared" si="0"/>
        <v>0</v>
      </c>
      <c r="H9">
        <f t="shared" si="1"/>
        <v>2</v>
      </c>
      <c r="J9">
        <v>-8</v>
      </c>
      <c r="K9">
        <v>1</v>
      </c>
      <c r="L9">
        <f>C13</f>
        <v>2</v>
      </c>
      <c r="M9">
        <v>-5</v>
      </c>
      <c r="N9">
        <v>1</v>
      </c>
      <c r="O9">
        <f>D10</f>
        <v>9</v>
      </c>
    </row>
    <row r="10" spans="1:15" x14ac:dyDescent="0.25">
      <c r="A10">
        <v>-5</v>
      </c>
      <c r="C10">
        <v>10</v>
      </c>
      <c r="D10">
        <v>9</v>
      </c>
      <c r="E10">
        <v>-5</v>
      </c>
      <c r="G10">
        <f t="shared" si="0"/>
        <v>0</v>
      </c>
      <c r="H10">
        <f t="shared" si="1"/>
        <v>1</v>
      </c>
      <c r="J10">
        <v>-9</v>
      </c>
      <c r="K10">
        <v>0</v>
      </c>
      <c r="L10">
        <f>10-L11</f>
        <v>10</v>
      </c>
      <c r="M10">
        <v>-6</v>
      </c>
      <c r="N10">
        <v>0</v>
      </c>
      <c r="O10">
        <f>10-O11</f>
        <v>1</v>
      </c>
    </row>
    <row r="11" spans="1:15" x14ac:dyDescent="0.25">
      <c r="A11">
        <v>-6</v>
      </c>
      <c r="C11">
        <v>10</v>
      </c>
      <c r="D11">
        <v>9</v>
      </c>
      <c r="E11">
        <v>-6</v>
      </c>
      <c r="G11">
        <f t="shared" si="0"/>
        <v>0</v>
      </c>
      <c r="H11">
        <f t="shared" si="1"/>
        <v>1</v>
      </c>
      <c r="J11">
        <v>-9</v>
      </c>
      <c r="K11">
        <v>1</v>
      </c>
      <c r="L11">
        <f>C14</f>
        <v>0</v>
      </c>
      <c r="M11">
        <v>-6</v>
      </c>
      <c r="N11">
        <v>1</v>
      </c>
      <c r="O11">
        <f>D11</f>
        <v>9</v>
      </c>
    </row>
    <row r="12" spans="1:15" x14ac:dyDescent="0.25">
      <c r="A12">
        <v>-7</v>
      </c>
      <c r="C12">
        <v>3</v>
      </c>
      <c r="D12">
        <v>3</v>
      </c>
      <c r="E12">
        <v>-7</v>
      </c>
      <c r="G12">
        <f t="shared" si="0"/>
        <v>7</v>
      </c>
      <c r="H12">
        <f t="shared" si="1"/>
        <v>7</v>
      </c>
      <c r="M12">
        <v>-7</v>
      </c>
      <c r="N12">
        <v>0</v>
      </c>
      <c r="O12">
        <f>10-O13</f>
        <v>7</v>
      </c>
    </row>
    <row r="13" spans="1:15" x14ac:dyDescent="0.25">
      <c r="A13">
        <v>-8</v>
      </c>
      <c r="C13">
        <v>2</v>
      </c>
      <c r="D13">
        <v>3</v>
      </c>
      <c r="E13">
        <v>-8</v>
      </c>
      <c r="G13">
        <f t="shared" si="0"/>
        <v>8</v>
      </c>
      <c r="H13">
        <f t="shared" si="1"/>
        <v>7</v>
      </c>
      <c r="M13">
        <v>-7</v>
      </c>
      <c r="N13">
        <v>1</v>
      </c>
      <c r="O13">
        <f>D12</f>
        <v>3</v>
      </c>
    </row>
    <row r="14" spans="1:15" x14ac:dyDescent="0.25">
      <c r="A14">
        <v>-9</v>
      </c>
      <c r="C14">
        <v>0</v>
      </c>
      <c r="D14">
        <v>0</v>
      </c>
      <c r="E14">
        <v>-9</v>
      </c>
      <c r="G14">
        <f t="shared" si="0"/>
        <v>10</v>
      </c>
      <c r="H14">
        <f t="shared" si="1"/>
        <v>10</v>
      </c>
      <c r="M14">
        <v>-8</v>
      </c>
      <c r="N14">
        <v>0</v>
      </c>
      <c r="O14">
        <f>10-O15</f>
        <v>7</v>
      </c>
    </row>
    <row r="15" spans="1:15" x14ac:dyDescent="0.25">
      <c r="A15">
        <v>-10</v>
      </c>
      <c r="C15">
        <v>0</v>
      </c>
      <c r="D15">
        <v>5</v>
      </c>
      <c r="E15">
        <v>-10</v>
      </c>
      <c r="G15">
        <f t="shared" si="0"/>
        <v>10</v>
      </c>
      <c r="H15">
        <f t="shared" si="1"/>
        <v>5</v>
      </c>
      <c r="M15">
        <v>-8</v>
      </c>
      <c r="N15">
        <v>1</v>
      </c>
      <c r="O15">
        <f>D13</f>
        <v>3</v>
      </c>
    </row>
    <row r="16" spans="1:15" x14ac:dyDescent="0.25">
      <c r="A16">
        <v>-11</v>
      </c>
      <c r="C16">
        <v>0</v>
      </c>
      <c r="D16">
        <v>0</v>
      </c>
      <c r="E16">
        <v>-11</v>
      </c>
      <c r="G16">
        <f t="shared" si="0"/>
        <v>10</v>
      </c>
      <c r="H16">
        <f t="shared" si="1"/>
        <v>10</v>
      </c>
      <c r="M16">
        <v>-9</v>
      </c>
      <c r="N16">
        <v>0</v>
      </c>
      <c r="O16">
        <f>10-O17</f>
        <v>10</v>
      </c>
    </row>
    <row r="17" spans="1:15" x14ac:dyDescent="0.25">
      <c r="A17">
        <v>-12</v>
      </c>
      <c r="C17">
        <v>0</v>
      </c>
      <c r="D17">
        <v>2</v>
      </c>
      <c r="E17">
        <v>-12</v>
      </c>
      <c r="G17">
        <f t="shared" si="0"/>
        <v>10</v>
      </c>
      <c r="H17">
        <f t="shared" si="1"/>
        <v>8</v>
      </c>
      <c r="M17">
        <v>-9</v>
      </c>
      <c r="N17">
        <v>1</v>
      </c>
      <c r="O17">
        <f>D14</f>
        <v>0</v>
      </c>
    </row>
    <row r="18" spans="1:15" x14ac:dyDescent="0.25">
      <c r="A18">
        <v>-13</v>
      </c>
      <c r="C18">
        <v>0</v>
      </c>
      <c r="D18">
        <v>0</v>
      </c>
      <c r="E18">
        <v>-13</v>
      </c>
      <c r="G18">
        <f t="shared" si="0"/>
        <v>10</v>
      </c>
      <c r="H18">
        <f t="shared" si="1"/>
        <v>10</v>
      </c>
      <c r="M18">
        <v>-10</v>
      </c>
      <c r="N18">
        <v>0</v>
      </c>
      <c r="O18">
        <f>10-O19</f>
        <v>5</v>
      </c>
    </row>
    <row r="19" spans="1:15" x14ac:dyDescent="0.25">
      <c r="A19">
        <v>-14</v>
      </c>
      <c r="C19">
        <v>0</v>
      </c>
      <c r="D19">
        <v>0</v>
      </c>
      <c r="E19">
        <v>-14</v>
      </c>
      <c r="G19">
        <f t="shared" si="0"/>
        <v>10</v>
      </c>
      <c r="H19">
        <f t="shared" si="1"/>
        <v>10</v>
      </c>
      <c r="M19">
        <v>-10</v>
      </c>
      <c r="N19">
        <v>1</v>
      </c>
      <c r="O19">
        <f>D15</f>
        <v>5</v>
      </c>
    </row>
    <row r="20" spans="1:15" x14ac:dyDescent="0.25">
      <c r="M20">
        <v>-11</v>
      </c>
      <c r="N20">
        <v>0</v>
      </c>
      <c r="O20">
        <f>10-O21</f>
        <v>10</v>
      </c>
    </row>
    <row r="21" spans="1:15" x14ac:dyDescent="0.25">
      <c r="M21">
        <v>-11</v>
      </c>
      <c r="N21">
        <v>1</v>
      </c>
      <c r="O21">
        <f>D16</f>
        <v>0</v>
      </c>
    </row>
    <row r="22" spans="1:15" x14ac:dyDescent="0.25">
      <c r="M22">
        <v>-12</v>
      </c>
      <c r="N22">
        <v>0</v>
      </c>
      <c r="O22">
        <f>10-O23</f>
        <v>8</v>
      </c>
    </row>
    <row r="23" spans="1:15" x14ac:dyDescent="0.25">
      <c r="M23">
        <v>-12</v>
      </c>
      <c r="N23">
        <v>1</v>
      </c>
      <c r="O23">
        <f>D17</f>
        <v>2</v>
      </c>
    </row>
    <row r="24" spans="1:15" x14ac:dyDescent="0.25">
      <c r="M24">
        <v>-13</v>
      </c>
      <c r="N24">
        <v>0</v>
      </c>
      <c r="O24">
        <f>10-O25</f>
        <v>10</v>
      </c>
    </row>
    <row r="25" spans="1:15" x14ac:dyDescent="0.25">
      <c r="M25">
        <v>-13</v>
      </c>
      <c r="N25">
        <v>1</v>
      </c>
      <c r="O25">
        <f>D18</f>
        <v>0</v>
      </c>
    </row>
  </sheetData>
  <mergeCells count="2">
    <mergeCell ref="B1:D1"/>
    <mergeCell ref="F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opLeftCell="A10" workbookViewId="0">
      <selection activeCell="A9" sqref="A9"/>
    </sheetView>
  </sheetViews>
  <sheetFormatPr defaultRowHeight="15" x14ac:dyDescent="0.25"/>
  <cols>
    <col min="2" max="2" width="10" bestFit="1" customWidth="1"/>
  </cols>
  <sheetData>
    <row r="1" spans="1:13" x14ac:dyDescent="0.25">
      <c r="B1" s="10" t="s">
        <v>24</v>
      </c>
      <c r="C1" s="10"/>
      <c r="D1" s="10"/>
      <c r="F1" s="10" t="s">
        <v>25</v>
      </c>
      <c r="G1" s="10"/>
      <c r="H1" s="10"/>
      <c r="J1" t="s">
        <v>20</v>
      </c>
      <c r="K1" t="s">
        <v>24</v>
      </c>
      <c r="L1" t="s">
        <v>31</v>
      </c>
      <c r="M1" t="s">
        <v>32</v>
      </c>
    </row>
    <row r="2" spans="1:13" x14ac:dyDescent="0.25">
      <c r="A2" t="s">
        <v>20</v>
      </c>
      <c r="B2" t="s">
        <v>21</v>
      </c>
      <c r="C2" t="s">
        <v>22</v>
      </c>
      <c r="D2" t="s">
        <v>23</v>
      </c>
      <c r="E2" t="s">
        <v>20</v>
      </c>
      <c r="F2" t="s">
        <v>21</v>
      </c>
      <c r="G2" t="s">
        <v>22</v>
      </c>
      <c r="H2" t="s">
        <v>23</v>
      </c>
      <c r="J2">
        <v>41</v>
      </c>
      <c r="K2">
        <v>0</v>
      </c>
      <c r="L2">
        <f>10-L3</f>
        <v>0</v>
      </c>
      <c r="M2">
        <f>10-M3</f>
        <v>0</v>
      </c>
    </row>
    <row r="3" spans="1:13" x14ac:dyDescent="0.25">
      <c r="A3">
        <v>40</v>
      </c>
      <c r="C3">
        <v>10</v>
      </c>
      <c r="D3">
        <v>10</v>
      </c>
      <c r="E3">
        <v>40</v>
      </c>
      <c r="G3">
        <f>10-C3</f>
        <v>0</v>
      </c>
      <c r="H3">
        <f>10-D3</f>
        <v>0</v>
      </c>
      <c r="J3">
        <v>41</v>
      </c>
      <c r="K3">
        <v>1</v>
      </c>
      <c r="L3">
        <f>C4</f>
        <v>10</v>
      </c>
      <c r="M3">
        <f>D4</f>
        <v>10</v>
      </c>
    </row>
    <row r="4" spans="1:13" x14ac:dyDescent="0.25">
      <c r="A4">
        <v>41</v>
      </c>
      <c r="C4">
        <v>10</v>
      </c>
      <c r="D4">
        <v>10</v>
      </c>
      <c r="E4">
        <v>41</v>
      </c>
      <c r="G4">
        <f t="shared" ref="G4:G12" si="0">10-C4</f>
        <v>0</v>
      </c>
      <c r="H4">
        <f t="shared" ref="H4:H12" si="1">10-D4</f>
        <v>0</v>
      </c>
      <c r="J4">
        <v>42</v>
      </c>
      <c r="K4">
        <v>0</v>
      </c>
      <c r="L4">
        <f>10-L5</f>
        <v>2</v>
      </c>
      <c r="M4">
        <f>10-M5</f>
        <v>3</v>
      </c>
    </row>
    <row r="5" spans="1:13" x14ac:dyDescent="0.25">
      <c r="A5">
        <v>42</v>
      </c>
      <c r="C5">
        <v>8</v>
      </c>
      <c r="D5">
        <v>7</v>
      </c>
      <c r="E5">
        <v>42</v>
      </c>
      <c r="G5">
        <f t="shared" si="0"/>
        <v>2</v>
      </c>
      <c r="H5">
        <f t="shared" si="1"/>
        <v>3</v>
      </c>
      <c r="J5">
        <v>42</v>
      </c>
      <c r="K5">
        <v>1</v>
      </c>
      <c r="L5">
        <f>C5</f>
        <v>8</v>
      </c>
      <c r="M5">
        <f>D5</f>
        <v>7</v>
      </c>
    </row>
    <row r="6" spans="1:13" x14ac:dyDescent="0.25">
      <c r="A6">
        <v>43</v>
      </c>
      <c r="C6">
        <v>8</v>
      </c>
      <c r="D6">
        <v>8</v>
      </c>
      <c r="E6">
        <v>43</v>
      </c>
      <c r="G6">
        <f t="shared" si="0"/>
        <v>2</v>
      </c>
      <c r="H6">
        <f t="shared" si="1"/>
        <v>2</v>
      </c>
      <c r="J6">
        <v>43</v>
      </c>
      <c r="K6">
        <v>0</v>
      </c>
      <c r="L6">
        <f>10-L7</f>
        <v>2</v>
      </c>
      <c r="M6">
        <f>10-M7</f>
        <v>2</v>
      </c>
    </row>
    <row r="7" spans="1:13" x14ac:dyDescent="0.25">
      <c r="A7">
        <v>44</v>
      </c>
      <c r="C7">
        <v>6</v>
      </c>
      <c r="D7">
        <v>6</v>
      </c>
      <c r="E7">
        <v>44</v>
      </c>
      <c r="G7">
        <f t="shared" si="0"/>
        <v>4</v>
      </c>
      <c r="H7">
        <f t="shared" si="1"/>
        <v>4</v>
      </c>
      <c r="J7">
        <v>43</v>
      </c>
      <c r="K7">
        <v>1</v>
      </c>
      <c r="L7">
        <f>C6</f>
        <v>8</v>
      </c>
      <c r="M7">
        <f>D6</f>
        <v>8</v>
      </c>
    </row>
    <row r="8" spans="1:13" x14ac:dyDescent="0.25">
      <c r="A8">
        <v>45</v>
      </c>
      <c r="C8">
        <v>0</v>
      </c>
      <c r="D8">
        <v>0</v>
      </c>
      <c r="E8">
        <v>45</v>
      </c>
      <c r="G8">
        <f t="shared" si="0"/>
        <v>10</v>
      </c>
      <c r="H8">
        <f t="shared" si="1"/>
        <v>10</v>
      </c>
      <c r="J8">
        <v>44</v>
      </c>
      <c r="K8">
        <v>0</v>
      </c>
      <c r="L8">
        <f>10-L9</f>
        <v>4</v>
      </c>
      <c r="M8">
        <f>10-M9</f>
        <v>4</v>
      </c>
    </row>
    <row r="9" spans="1:13" x14ac:dyDescent="0.25">
      <c r="A9">
        <v>46</v>
      </c>
      <c r="C9">
        <v>0</v>
      </c>
      <c r="D9">
        <v>0</v>
      </c>
      <c r="E9">
        <v>46</v>
      </c>
      <c r="G9">
        <f t="shared" si="0"/>
        <v>10</v>
      </c>
      <c r="H9">
        <f t="shared" si="1"/>
        <v>10</v>
      </c>
      <c r="J9">
        <v>44</v>
      </c>
      <c r="K9">
        <v>1</v>
      </c>
      <c r="L9">
        <f>C7</f>
        <v>6</v>
      </c>
      <c r="M9">
        <f>D7</f>
        <v>6</v>
      </c>
    </row>
    <row r="10" spans="1:13" x14ac:dyDescent="0.25">
      <c r="A10">
        <v>48</v>
      </c>
      <c r="C10">
        <v>0</v>
      </c>
      <c r="D10">
        <v>0</v>
      </c>
      <c r="E10">
        <v>48</v>
      </c>
      <c r="G10">
        <f t="shared" si="0"/>
        <v>10</v>
      </c>
      <c r="H10">
        <f t="shared" si="1"/>
        <v>10</v>
      </c>
      <c r="J10">
        <v>45</v>
      </c>
      <c r="K10">
        <v>0</v>
      </c>
      <c r="L10">
        <f>10-L11</f>
        <v>10</v>
      </c>
      <c r="M10">
        <f>10-M11</f>
        <v>10</v>
      </c>
    </row>
    <row r="11" spans="1:13" x14ac:dyDescent="0.25">
      <c r="A11">
        <v>50</v>
      </c>
      <c r="C11">
        <v>0</v>
      </c>
      <c r="D11">
        <v>0</v>
      </c>
      <c r="E11">
        <v>50</v>
      </c>
      <c r="G11">
        <f t="shared" si="0"/>
        <v>10</v>
      </c>
      <c r="H11">
        <f t="shared" si="1"/>
        <v>10</v>
      </c>
      <c r="J11">
        <v>45</v>
      </c>
      <c r="K11">
        <v>1</v>
      </c>
      <c r="L11">
        <f>C8</f>
        <v>0</v>
      </c>
      <c r="M11">
        <f>D8</f>
        <v>0</v>
      </c>
    </row>
    <row r="12" spans="1:13" x14ac:dyDescent="0.25">
      <c r="A12">
        <v>52</v>
      </c>
      <c r="C12">
        <v>0</v>
      </c>
      <c r="D12">
        <v>0</v>
      </c>
      <c r="E12">
        <v>52</v>
      </c>
      <c r="G12">
        <f t="shared" si="0"/>
        <v>10</v>
      </c>
      <c r="H12">
        <f t="shared" si="1"/>
        <v>10</v>
      </c>
    </row>
  </sheetData>
  <mergeCells count="2">
    <mergeCell ref="B1:D1"/>
    <mergeCell ref="F1:H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D10" sqref="D10"/>
    </sheetView>
  </sheetViews>
  <sheetFormatPr defaultRowHeight="15" x14ac:dyDescent="0.25"/>
  <cols>
    <col min="1" max="1" width="48.28515625" bestFit="1" customWidth="1"/>
  </cols>
  <sheetData>
    <row r="1" spans="1:4" x14ac:dyDescent="0.25">
      <c r="A1" t="s">
        <v>33</v>
      </c>
      <c r="D1" t="s">
        <v>35</v>
      </c>
    </row>
    <row r="2" spans="1:4" x14ac:dyDescent="0.25">
      <c r="A2" t="s">
        <v>34</v>
      </c>
      <c r="D2" t="s">
        <v>36</v>
      </c>
    </row>
    <row r="3" spans="1:4" x14ac:dyDescent="0.25">
      <c r="A3">
        <f>0.5/1.355493932856-9.5474133828891</f>
        <v>-9.1785441553105525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CTmins</vt:lpstr>
      <vt:lpstr>CTmax</vt:lpstr>
      <vt:lpstr>LT50 lower</vt:lpstr>
      <vt:lpstr>LT50 Upper</vt:lpstr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mat.k.g</dc:creator>
  <cp:lastModifiedBy>mat.k.g</cp:lastModifiedBy>
  <dcterms:created xsi:type="dcterms:W3CDTF">2013-08-14T08:59:30Z</dcterms:created>
  <dcterms:modified xsi:type="dcterms:W3CDTF">2013-10-17T16:05:07Z</dcterms:modified>
</cp:coreProperties>
</file>