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.k.g\Desktop\Rhodes\Projects\Lysathia project\data\"/>
    </mc:Choice>
  </mc:AlternateContent>
  <bookViews>
    <workbookView xWindow="240" yWindow="60" windowWidth="20115" windowHeight="8010" activeTab="6"/>
  </bookViews>
  <sheets>
    <sheet name="18C" sheetId="1" r:id="rId1"/>
    <sheet name="20C" sheetId="2" r:id="rId2"/>
    <sheet name="23C" sheetId="3" r:id="rId3"/>
    <sheet name="24C" sheetId="4" r:id="rId4"/>
    <sheet name="27C" sheetId="5" r:id="rId5"/>
    <sheet name="Sheet1" sheetId="6" r:id="rId6"/>
    <sheet name="Table" sheetId="7" r:id="rId7"/>
  </sheets>
  <calcPr calcId="152511"/>
</workbook>
</file>

<file path=xl/calcChain.xml><?xml version="1.0" encoding="utf-8"?>
<calcChain xmlns="http://schemas.openxmlformats.org/spreadsheetml/2006/main">
  <c r="BF37" i="1" l="1"/>
  <c r="R34" i="5"/>
  <c r="R33" i="5"/>
  <c r="R32" i="5"/>
  <c r="AJ34" i="4"/>
  <c r="AJ33" i="4"/>
  <c r="AJ32" i="4"/>
  <c r="AJ34" i="3"/>
  <c r="AJ33" i="3"/>
  <c r="AJ32" i="3"/>
  <c r="AV34" i="2"/>
  <c r="AV33" i="2"/>
  <c r="AV32" i="2"/>
  <c r="BG35" i="1"/>
  <c r="BF34" i="1"/>
  <c r="BF33" i="1"/>
  <c r="BF32" i="1"/>
  <c r="AB33" i="5"/>
  <c r="Y5" i="5"/>
  <c r="Z5" i="5"/>
  <c r="AA5" i="5"/>
  <c r="AB5" i="5"/>
  <c r="AC5" i="5"/>
  <c r="Y6" i="5"/>
  <c r="Z6" i="5"/>
  <c r="AA6" i="5"/>
  <c r="AB6" i="5"/>
  <c r="AC6" i="5"/>
  <c r="Y7" i="5"/>
  <c r="Z7" i="5"/>
  <c r="AA7" i="5"/>
  <c r="AB7" i="5"/>
  <c r="AC7" i="5"/>
  <c r="Y9" i="5"/>
  <c r="Z9" i="5"/>
  <c r="AA9" i="5"/>
  <c r="AB9" i="5"/>
  <c r="AC9" i="5"/>
  <c r="Y10" i="5"/>
  <c r="Z10" i="5"/>
  <c r="AA10" i="5"/>
  <c r="AB10" i="5"/>
  <c r="AC10" i="5"/>
  <c r="Y11" i="5"/>
  <c r="Z11" i="5"/>
  <c r="AA11" i="5"/>
  <c r="AB11" i="5"/>
  <c r="AC11" i="5"/>
  <c r="Y12" i="5"/>
  <c r="Z12" i="5"/>
  <c r="AA12" i="5"/>
  <c r="AB12" i="5"/>
  <c r="AC12" i="5"/>
  <c r="Y13" i="5"/>
  <c r="Z13" i="5"/>
  <c r="AA13" i="5"/>
  <c r="AB13" i="5"/>
  <c r="AC13" i="5"/>
  <c r="Y15" i="5"/>
  <c r="Z15" i="5"/>
  <c r="AA15" i="5"/>
  <c r="AB15" i="5"/>
  <c r="AC15" i="5"/>
  <c r="Y20" i="5"/>
  <c r="Z20" i="5"/>
  <c r="AA20" i="5"/>
  <c r="AB20" i="5"/>
  <c r="AC20" i="5"/>
  <c r="Y21" i="5"/>
  <c r="Z21" i="5"/>
  <c r="AA21" i="5"/>
  <c r="AB21" i="5"/>
  <c r="AC21" i="5"/>
  <c r="Y22" i="5"/>
  <c r="Z22" i="5"/>
  <c r="AA22" i="5"/>
  <c r="AB22" i="5"/>
  <c r="AC22" i="5"/>
  <c r="Y23" i="5"/>
  <c r="Z23" i="5"/>
  <c r="AA23" i="5"/>
  <c r="AB23" i="5"/>
  <c r="AC23" i="5"/>
  <c r="Y24" i="5"/>
  <c r="Z24" i="5"/>
  <c r="AA24" i="5"/>
  <c r="AB24" i="5"/>
  <c r="AC24" i="5"/>
  <c r="Y25" i="5"/>
  <c r="Z25" i="5"/>
  <c r="AA25" i="5"/>
  <c r="AB25" i="5"/>
  <c r="AC25" i="5"/>
  <c r="Y27" i="5"/>
  <c r="Z27" i="5"/>
  <c r="AA27" i="5"/>
  <c r="AB27" i="5"/>
  <c r="AC27" i="5"/>
  <c r="Y29" i="5"/>
  <c r="Z29" i="5"/>
  <c r="AA29" i="5"/>
  <c r="AB29" i="5"/>
  <c r="AC29" i="5"/>
  <c r="Y30" i="5"/>
  <c r="Z30" i="5"/>
  <c r="AA30" i="5"/>
  <c r="AB30" i="5"/>
  <c r="AC30" i="5"/>
  <c r="Y31" i="5"/>
  <c r="Z31" i="5"/>
  <c r="AA31" i="5"/>
  <c r="AB31" i="5"/>
  <c r="AC31" i="5"/>
  <c r="AQ4" i="4"/>
  <c r="AR4" i="4"/>
  <c r="AS4" i="4"/>
  <c r="AT4" i="4"/>
  <c r="AU4" i="4"/>
  <c r="AQ7" i="4"/>
  <c r="AR7" i="4"/>
  <c r="AS7" i="4"/>
  <c r="AT7" i="4"/>
  <c r="AU7" i="4"/>
  <c r="AQ8" i="4"/>
  <c r="AR8" i="4"/>
  <c r="AS8" i="4"/>
  <c r="AT8" i="4"/>
  <c r="AU8" i="4"/>
  <c r="AQ9" i="4"/>
  <c r="AR9" i="4"/>
  <c r="AS9" i="4"/>
  <c r="AT9" i="4"/>
  <c r="AU9" i="4"/>
  <c r="AQ10" i="4"/>
  <c r="AR10" i="4"/>
  <c r="AS10" i="4"/>
  <c r="AT10" i="4"/>
  <c r="AU10" i="4"/>
  <c r="AQ11" i="4"/>
  <c r="AR11" i="4"/>
  <c r="AS11" i="4"/>
  <c r="AT11" i="4"/>
  <c r="AU11" i="4"/>
  <c r="AQ12" i="4"/>
  <c r="AR12" i="4"/>
  <c r="AS12" i="4"/>
  <c r="AT12" i="4"/>
  <c r="AU12" i="4"/>
  <c r="AQ13" i="4"/>
  <c r="AR13" i="4"/>
  <c r="AS13" i="4"/>
  <c r="AT13" i="4"/>
  <c r="AU13" i="4"/>
  <c r="AQ14" i="4"/>
  <c r="AR14" i="4"/>
  <c r="AS14" i="4"/>
  <c r="AT14" i="4"/>
  <c r="AU14" i="4"/>
  <c r="AQ17" i="4"/>
  <c r="AR17" i="4"/>
  <c r="AS17" i="4"/>
  <c r="AT17" i="4"/>
  <c r="AU17" i="4"/>
  <c r="AQ18" i="4"/>
  <c r="AR18" i="4"/>
  <c r="AS18" i="4"/>
  <c r="AT18" i="4"/>
  <c r="AU18" i="4"/>
  <c r="AQ19" i="4"/>
  <c r="AR19" i="4"/>
  <c r="AS19" i="4"/>
  <c r="AT19" i="4"/>
  <c r="AU19" i="4"/>
  <c r="AQ20" i="4"/>
  <c r="AR20" i="4"/>
  <c r="AS20" i="4"/>
  <c r="AT20" i="4"/>
  <c r="AU20" i="4"/>
  <c r="AQ21" i="4"/>
  <c r="AR21" i="4"/>
  <c r="AS21" i="4"/>
  <c r="AT21" i="4"/>
  <c r="AU21" i="4"/>
  <c r="AQ24" i="4"/>
  <c r="AR24" i="4"/>
  <c r="AS24" i="4"/>
  <c r="AT24" i="4"/>
  <c r="AU24" i="4"/>
  <c r="AQ25" i="4"/>
  <c r="AR25" i="4"/>
  <c r="AS25" i="4"/>
  <c r="AT25" i="4"/>
  <c r="AU25" i="4"/>
  <c r="AQ26" i="4"/>
  <c r="AR26" i="4"/>
  <c r="AS26" i="4"/>
  <c r="AT26" i="4"/>
  <c r="AU26" i="4"/>
  <c r="AQ27" i="4"/>
  <c r="AR27" i="4"/>
  <c r="AS27" i="4"/>
  <c r="AT27" i="4"/>
  <c r="AU27" i="4"/>
  <c r="AQ28" i="4"/>
  <c r="AR28" i="4"/>
  <c r="AS28" i="4"/>
  <c r="AT28" i="4"/>
  <c r="AU28" i="4"/>
  <c r="AQ31" i="4"/>
  <c r="AR31" i="4"/>
  <c r="AS31" i="4"/>
  <c r="AT31" i="4"/>
  <c r="AU31" i="4"/>
  <c r="AQ3" i="3"/>
  <c r="AR3" i="3"/>
  <c r="AS3" i="3"/>
  <c r="AT3" i="3"/>
  <c r="AU3" i="3"/>
  <c r="AQ4" i="3"/>
  <c r="AR4" i="3"/>
  <c r="AS4" i="3"/>
  <c r="AT4" i="3"/>
  <c r="AU4" i="3"/>
  <c r="AQ5" i="3"/>
  <c r="AR5" i="3"/>
  <c r="AS5" i="3"/>
  <c r="AT5" i="3"/>
  <c r="AU5" i="3"/>
  <c r="AQ6" i="3"/>
  <c r="AR6" i="3"/>
  <c r="AS6" i="3"/>
  <c r="AT6" i="3"/>
  <c r="AU6" i="3"/>
  <c r="AQ7" i="3"/>
  <c r="AR7" i="3"/>
  <c r="AS7" i="3"/>
  <c r="AT7" i="3"/>
  <c r="AU7" i="3"/>
  <c r="AQ8" i="3"/>
  <c r="AR8" i="3"/>
  <c r="AS8" i="3"/>
  <c r="AT8" i="3"/>
  <c r="AU8" i="3"/>
  <c r="AQ9" i="3"/>
  <c r="AR9" i="3"/>
  <c r="AS9" i="3"/>
  <c r="AT9" i="3"/>
  <c r="AU9" i="3"/>
  <c r="AQ10" i="3"/>
  <c r="AR10" i="3"/>
  <c r="AS10" i="3"/>
  <c r="AT10" i="3"/>
  <c r="AU10" i="3"/>
  <c r="AQ11" i="3"/>
  <c r="AR11" i="3"/>
  <c r="AS11" i="3"/>
  <c r="AT11" i="3"/>
  <c r="AU11" i="3"/>
  <c r="AQ12" i="3"/>
  <c r="AR12" i="3"/>
  <c r="AS12" i="3"/>
  <c r="AT12" i="3"/>
  <c r="AU12" i="3"/>
  <c r="AQ13" i="3"/>
  <c r="AR13" i="3"/>
  <c r="AS13" i="3"/>
  <c r="AT13" i="3"/>
  <c r="AU13" i="3"/>
  <c r="AQ14" i="3"/>
  <c r="AR14" i="3"/>
  <c r="AS14" i="3"/>
  <c r="AT14" i="3"/>
  <c r="AU14" i="3"/>
  <c r="AQ16" i="3"/>
  <c r="AR16" i="3"/>
  <c r="AS16" i="3"/>
  <c r="AT16" i="3"/>
  <c r="AU16" i="3"/>
  <c r="AQ17" i="3"/>
  <c r="AR17" i="3"/>
  <c r="AS17" i="3"/>
  <c r="AT17" i="3"/>
  <c r="AU17" i="3"/>
  <c r="AQ18" i="3"/>
  <c r="AR18" i="3"/>
  <c r="AS18" i="3"/>
  <c r="AT18" i="3"/>
  <c r="AU18" i="3"/>
  <c r="AQ19" i="3"/>
  <c r="AR19" i="3"/>
  <c r="AS19" i="3"/>
  <c r="AT19" i="3"/>
  <c r="AU19" i="3"/>
  <c r="AQ20" i="3"/>
  <c r="AR20" i="3"/>
  <c r="AS20" i="3"/>
  <c r="AT20" i="3"/>
  <c r="AU20" i="3"/>
  <c r="AQ21" i="3"/>
  <c r="AR21" i="3"/>
  <c r="AS21" i="3"/>
  <c r="AT21" i="3"/>
  <c r="AU21" i="3"/>
  <c r="AQ22" i="3"/>
  <c r="AR22" i="3"/>
  <c r="AS22" i="3"/>
  <c r="AT22" i="3"/>
  <c r="AU22" i="3"/>
  <c r="AQ23" i="3"/>
  <c r="AR23" i="3"/>
  <c r="AS23" i="3"/>
  <c r="AT23" i="3"/>
  <c r="AU23" i="3"/>
  <c r="AQ24" i="3"/>
  <c r="AR24" i="3"/>
  <c r="AS24" i="3"/>
  <c r="AT24" i="3"/>
  <c r="AU24" i="3"/>
  <c r="AQ27" i="3"/>
  <c r="AR27" i="3"/>
  <c r="AS27" i="3"/>
  <c r="AT27" i="3"/>
  <c r="AU27" i="3"/>
  <c r="AQ28" i="3"/>
  <c r="AR28" i="3"/>
  <c r="AS28" i="3"/>
  <c r="AT28" i="3"/>
  <c r="AU28" i="3"/>
  <c r="AQ29" i="3"/>
  <c r="AR29" i="3"/>
  <c r="AS29" i="3"/>
  <c r="AT29" i="3"/>
  <c r="AU29" i="3"/>
  <c r="AQ30" i="3"/>
  <c r="AR30" i="3"/>
  <c r="AS30" i="3"/>
  <c r="AT30" i="3"/>
  <c r="AU30" i="3"/>
  <c r="BC3" i="2"/>
  <c r="BD3" i="2"/>
  <c r="BD33" i="2" s="1"/>
  <c r="BE3" i="2"/>
  <c r="BF3" i="2"/>
  <c r="BF33" i="2" s="1"/>
  <c r="BG3" i="2"/>
  <c r="BC4" i="2"/>
  <c r="BC33" i="2" s="1"/>
  <c r="BD4" i="2"/>
  <c r="BE4" i="2"/>
  <c r="BF4" i="2"/>
  <c r="BG4" i="2"/>
  <c r="BC6" i="2"/>
  <c r="BD6" i="2"/>
  <c r="BE6" i="2"/>
  <c r="BF6" i="2"/>
  <c r="BG6" i="2"/>
  <c r="BC9" i="2"/>
  <c r="BD9" i="2"/>
  <c r="BE9" i="2"/>
  <c r="BF9" i="2"/>
  <c r="BG9" i="2"/>
  <c r="BC10" i="2"/>
  <c r="BD10" i="2"/>
  <c r="BE10" i="2"/>
  <c r="BF10" i="2"/>
  <c r="BG10" i="2"/>
  <c r="BC13" i="2"/>
  <c r="BD13" i="2"/>
  <c r="BE13" i="2"/>
  <c r="BF13" i="2"/>
  <c r="BG13" i="2"/>
  <c r="BC14" i="2"/>
  <c r="BD14" i="2"/>
  <c r="BE14" i="2"/>
  <c r="BF14" i="2"/>
  <c r="BG14" i="2"/>
  <c r="BC15" i="2"/>
  <c r="BD15" i="2"/>
  <c r="BE15" i="2"/>
  <c r="BF15" i="2"/>
  <c r="BG15" i="2"/>
  <c r="BC17" i="2"/>
  <c r="BD17" i="2"/>
  <c r="BE17" i="2"/>
  <c r="BF17" i="2"/>
  <c r="BG17" i="2"/>
  <c r="BC18" i="2"/>
  <c r="BD18" i="2"/>
  <c r="BE18" i="2"/>
  <c r="BF18" i="2"/>
  <c r="BG18" i="2"/>
  <c r="BC19" i="2"/>
  <c r="BD19" i="2"/>
  <c r="BE19" i="2"/>
  <c r="BF19" i="2"/>
  <c r="BG19" i="2"/>
  <c r="BC20" i="2"/>
  <c r="BD20" i="2"/>
  <c r="BE20" i="2"/>
  <c r="BF20" i="2"/>
  <c r="BG20" i="2"/>
  <c r="BC23" i="2"/>
  <c r="BD23" i="2"/>
  <c r="BE23" i="2"/>
  <c r="BF23" i="2"/>
  <c r="BG23" i="2"/>
  <c r="BC24" i="2"/>
  <c r="BD24" i="2"/>
  <c r="BE24" i="2"/>
  <c r="BF24" i="2"/>
  <c r="BG24" i="2"/>
  <c r="BC26" i="2"/>
  <c r="BD26" i="2"/>
  <c r="BE26" i="2"/>
  <c r="BF26" i="2"/>
  <c r="BG26" i="2"/>
  <c r="BC27" i="2"/>
  <c r="BD27" i="2"/>
  <c r="BE27" i="2"/>
  <c r="BF27" i="2"/>
  <c r="BG27" i="2"/>
  <c r="BC29" i="2"/>
  <c r="BD29" i="2"/>
  <c r="BE29" i="2"/>
  <c r="BF29" i="2"/>
  <c r="BG29" i="2"/>
  <c r="BC30" i="2"/>
  <c r="BD30" i="2"/>
  <c r="BE30" i="2"/>
  <c r="BF30" i="2"/>
  <c r="BG30" i="2"/>
  <c r="BC31" i="2"/>
  <c r="BD31" i="2"/>
  <c r="BE31" i="2"/>
  <c r="BF31" i="2"/>
  <c r="BG31" i="2"/>
  <c r="BG2" i="2"/>
  <c r="BF2" i="2"/>
  <c r="BE2" i="2"/>
  <c r="BD2" i="2"/>
  <c r="BC2" i="2"/>
  <c r="Z33" i="5"/>
  <c r="AC3" i="5"/>
  <c r="AC33" i="5" s="1"/>
  <c r="AB3" i="5"/>
  <c r="AA3" i="5"/>
  <c r="AA33" i="5" s="1"/>
  <c r="Z3" i="5"/>
  <c r="Y3" i="5"/>
  <c r="Y33" i="5" s="1"/>
  <c r="AR33" i="4"/>
  <c r="AU33" i="4"/>
  <c r="AT33" i="4"/>
  <c r="AS33" i="4"/>
  <c r="AQ33" i="4"/>
  <c r="AS33" i="3"/>
  <c r="AT33" i="3"/>
  <c r="AR33" i="3"/>
  <c r="BG33" i="2"/>
  <c r="BE33" i="2"/>
  <c r="BQ33" i="1"/>
  <c r="BP33" i="1"/>
  <c r="BO33" i="1"/>
  <c r="BN33" i="1"/>
  <c r="BM33" i="1"/>
  <c r="BJ17" i="1"/>
  <c r="BM5" i="1"/>
  <c r="BN5" i="1"/>
  <c r="BO5" i="1"/>
  <c r="BP5" i="1"/>
  <c r="BQ5" i="1"/>
  <c r="BM6" i="1"/>
  <c r="BN6" i="1"/>
  <c r="BO6" i="1"/>
  <c r="BP6" i="1"/>
  <c r="BQ6" i="1"/>
  <c r="BM8" i="1"/>
  <c r="BN8" i="1"/>
  <c r="BO8" i="1"/>
  <c r="BP8" i="1"/>
  <c r="BQ8" i="1"/>
  <c r="BM9" i="1"/>
  <c r="BN9" i="1"/>
  <c r="BO9" i="1"/>
  <c r="BP9" i="1"/>
  <c r="BQ9" i="1"/>
  <c r="BM10" i="1"/>
  <c r="BN10" i="1"/>
  <c r="BO10" i="1"/>
  <c r="BP10" i="1"/>
  <c r="BQ10" i="1"/>
  <c r="BM11" i="1"/>
  <c r="BN11" i="1"/>
  <c r="BO11" i="1"/>
  <c r="BP11" i="1"/>
  <c r="BQ11" i="1"/>
  <c r="BM13" i="1"/>
  <c r="BN13" i="1"/>
  <c r="BO13" i="1"/>
  <c r="BP13" i="1"/>
  <c r="BQ13" i="1"/>
  <c r="BM14" i="1"/>
  <c r="BN14" i="1"/>
  <c r="BO14" i="1"/>
  <c r="BP14" i="1"/>
  <c r="BQ14" i="1"/>
  <c r="BM15" i="1"/>
  <c r="BN15" i="1"/>
  <c r="BO15" i="1"/>
  <c r="BP15" i="1"/>
  <c r="BQ15" i="1"/>
  <c r="BM21" i="1"/>
  <c r="BN21" i="1"/>
  <c r="BO21" i="1"/>
  <c r="BP21" i="1"/>
  <c r="BQ21" i="1"/>
  <c r="BM22" i="1"/>
  <c r="BN22" i="1"/>
  <c r="BO22" i="1"/>
  <c r="BP22" i="1"/>
  <c r="BQ22" i="1"/>
  <c r="BM24" i="1"/>
  <c r="BN24" i="1"/>
  <c r="BO24" i="1"/>
  <c r="BP24" i="1"/>
  <c r="BQ24" i="1"/>
  <c r="BM26" i="1"/>
  <c r="BN26" i="1"/>
  <c r="BO26" i="1"/>
  <c r="BP26" i="1"/>
  <c r="BQ26" i="1"/>
  <c r="BM27" i="1"/>
  <c r="BN27" i="1"/>
  <c r="BO27" i="1"/>
  <c r="BP27" i="1"/>
  <c r="BQ27" i="1"/>
  <c r="BM28" i="1"/>
  <c r="BN28" i="1"/>
  <c r="BO28" i="1"/>
  <c r="BP28" i="1"/>
  <c r="BQ28" i="1"/>
  <c r="BM29" i="1"/>
  <c r="BN29" i="1"/>
  <c r="BO29" i="1"/>
  <c r="BP29" i="1"/>
  <c r="BQ29" i="1"/>
  <c r="BM30" i="1"/>
  <c r="BN30" i="1"/>
  <c r="BO30" i="1"/>
  <c r="BP30" i="1"/>
  <c r="BQ30" i="1"/>
  <c r="BQ3" i="1"/>
  <c r="BP3" i="1"/>
  <c r="BO3" i="1"/>
  <c r="BN3" i="1"/>
  <c r="BM3" i="1"/>
  <c r="AQ33" i="3" l="1"/>
  <c r="AU33" i="3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4" i="4"/>
  <c r="AP4" i="3"/>
  <c r="AP5" i="3"/>
  <c r="AP6" i="3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" i="3"/>
  <c r="BB3" i="2"/>
  <c r="BB4" i="2"/>
  <c r="BB5" i="2"/>
  <c r="BB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2" i="2"/>
  <c r="BL4" i="1"/>
  <c r="BL5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" i="1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" i="5"/>
  <c r="BM17" i="1" l="1"/>
  <c r="BQ17" i="1"/>
  <c r="BN17" i="1"/>
  <c r="BO17" i="1"/>
  <c r="BP17" i="1"/>
  <c r="BL34" i="1"/>
  <c r="BL35" i="1" s="1"/>
  <c r="BB34" i="2"/>
  <c r="BB35" i="2" s="1"/>
  <c r="AP33" i="3"/>
  <c r="AP34" i="3"/>
  <c r="AP35" i="3" s="1"/>
  <c r="AP33" i="4"/>
  <c r="AP34" i="4"/>
  <c r="AP35" i="4" s="1"/>
  <c r="X34" i="5"/>
  <c r="X35" i="5" s="1"/>
  <c r="X32" i="5"/>
  <c r="BL32" i="1" l="1"/>
  <c r="BL33" i="1"/>
  <c r="BB32" i="2"/>
  <c r="BB33" i="2"/>
  <c r="AP32" i="3"/>
  <c r="AP32" i="4"/>
  <c r="X33" i="5"/>
  <c r="S36" i="5"/>
  <c r="AK36" i="4"/>
  <c r="AK36" i="3"/>
  <c r="AW36" i="2"/>
  <c r="BF36" i="1"/>
  <c r="BG34" i="1" l="1"/>
  <c r="BJ30" i="1"/>
  <c r="BJ29" i="1"/>
  <c r="BJ28" i="1"/>
  <c r="BJ27" i="1"/>
  <c r="BJ26" i="1"/>
  <c r="BJ24" i="1"/>
  <c r="BJ22" i="1"/>
  <c r="BJ21" i="1"/>
  <c r="BJ15" i="1"/>
  <c r="BJ14" i="1"/>
  <c r="BJ13" i="1"/>
  <c r="BJ11" i="1"/>
  <c r="BJ10" i="1"/>
  <c r="BJ9" i="1"/>
  <c r="BJ8" i="1"/>
  <c r="BJ6" i="1"/>
  <c r="BJ5" i="1"/>
  <c r="BJ3" i="1"/>
  <c r="BI30" i="1"/>
  <c r="BI29" i="1"/>
  <c r="BI28" i="1"/>
  <c r="BI27" i="1"/>
  <c r="BI26" i="1"/>
  <c r="BI24" i="1"/>
  <c r="BI22" i="1"/>
  <c r="BI21" i="1"/>
  <c r="BI17" i="1"/>
  <c r="BI15" i="1"/>
  <c r="BI14" i="1"/>
  <c r="BI13" i="1"/>
  <c r="BI11" i="1"/>
  <c r="BI10" i="1"/>
  <c r="BI9" i="1"/>
  <c r="BI8" i="1"/>
  <c r="BI6" i="1"/>
  <c r="BI5" i="1"/>
  <c r="BI3" i="1"/>
  <c r="BH29" i="1"/>
  <c r="BH28" i="1"/>
  <c r="BH26" i="1"/>
  <c r="BH24" i="1"/>
  <c r="BH22" i="1"/>
  <c r="BH17" i="1"/>
  <c r="BH15" i="1"/>
  <c r="BH13" i="1"/>
  <c r="BH11" i="1"/>
  <c r="BH10" i="1"/>
  <c r="BH9" i="1"/>
  <c r="BH8" i="1"/>
  <c r="BH6" i="1"/>
  <c r="BH5" i="1"/>
  <c r="BH3" i="1"/>
  <c r="BH14" i="1"/>
  <c r="BH21" i="1"/>
  <c r="BH27" i="1"/>
  <c r="BH30" i="1"/>
  <c r="BK3" i="1"/>
  <c r="BK5" i="1"/>
  <c r="BK6" i="1"/>
  <c r="BK8" i="1"/>
  <c r="BK9" i="1"/>
  <c r="BK10" i="1"/>
  <c r="BK11" i="1"/>
  <c r="BK13" i="1"/>
  <c r="BK14" i="1"/>
  <c r="BK15" i="1"/>
  <c r="BK17" i="1"/>
  <c r="BK21" i="1"/>
  <c r="BK22" i="1"/>
  <c r="BK24" i="1"/>
  <c r="BK26" i="1"/>
  <c r="BK27" i="1"/>
  <c r="BK28" i="1"/>
  <c r="BK29" i="1"/>
  <c r="BK30" i="1"/>
  <c r="AZ31" i="2"/>
  <c r="AZ30" i="2"/>
  <c r="AZ29" i="2"/>
  <c r="AZ27" i="2"/>
  <c r="AZ26" i="2"/>
  <c r="AZ24" i="2"/>
  <c r="AZ23" i="2"/>
  <c r="AZ20" i="2"/>
  <c r="AZ19" i="2"/>
  <c r="AZ18" i="2"/>
  <c r="AZ17" i="2"/>
  <c r="AZ15" i="2"/>
  <c r="AZ14" i="2"/>
  <c r="AZ13" i="2"/>
  <c r="AZ10" i="2"/>
  <c r="AZ9" i="2"/>
  <c r="AZ6" i="2"/>
  <c r="AZ4" i="2"/>
  <c r="AZ3" i="2"/>
  <c r="AZ2" i="2"/>
  <c r="AY31" i="2"/>
  <c r="AY30" i="2"/>
  <c r="AX31" i="2"/>
  <c r="AX30" i="2"/>
  <c r="AY29" i="2"/>
  <c r="AY27" i="2"/>
  <c r="AY26" i="2"/>
  <c r="AY23" i="2"/>
  <c r="AY20" i="2"/>
  <c r="AY19" i="2"/>
  <c r="AY17" i="2"/>
  <c r="AY15" i="2"/>
  <c r="AY14" i="2"/>
  <c r="AY13" i="2"/>
  <c r="AY10" i="2"/>
  <c r="AY9" i="2"/>
  <c r="AY6" i="2"/>
  <c r="AY4" i="2"/>
  <c r="AY3" i="2"/>
  <c r="AO3" i="3"/>
  <c r="AN3" i="3"/>
  <c r="BA3" i="2"/>
  <c r="BA4" i="2"/>
  <c r="BA6" i="2"/>
  <c r="BA9" i="2"/>
  <c r="BA10" i="2"/>
  <c r="BA13" i="2"/>
  <c r="BA14" i="2"/>
  <c r="BA15" i="2"/>
  <c r="BA17" i="2"/>
  <c r="BA18" i="2"/>
  <c r="BA19" i="2"/>
  <c r="BA20" i="2"/>
  <c r="BA23" i="2"/>
  <c r="BA24" i="2"/>
  <c r="BA26" i="2"/>
  <c r="BA27" i="2"/>
  <c r="BA29" i="2"/>
  <c r="BA30" i="2"/>
  <c r="BA31" i="2"/>
  <c r="BA2" i="2"/>
  <c r="AY18" i="2"/>
  <c r="AY24" i="2"/>
  <c r="AY2" i="2"/>
  <c r="AX4" i="2"/>
  <c r="AX3" i="2"/>
  <c r="AX2" i="2"/>
  <c r="AX29" i="2"/>
  <c r="AX26" i="2"/>
  <c r="AX23" i="2"/>
  <c r="AX19" i="2"/>
  <c r="AX17" i="2"/>
  <c r="AX15" i="2"/>
  <c r="AX14" i="2"/>
  <c r="AX13" i="2"/>
  <c r="AX10" i="2"/>
  <c r="AX9" i="2"/>
  <c r="AX6" i="2"/>
  <c r="AX18" i="2"/>
  <c r="AX20" i="2"/>
  <c r="AX24" i="2"/>
  <c r="AX27" i="2"/>
  <c r="AO5" i="3"/>
  <c r="AO4" i="3"/>
  <c r="AN30" i="3"/>
  <c r="AN29" i="3"/>
  <c r="AN28" i="3"/>
  <c r="AN27" i="3"/>
  <c r="AN24" i="3"/>
  <c r="AN23" i="3"/>
  <c r="AN22" i="3"/>
  <c r="AN21" i="3"/>
  <c r="AN20" i="3"/>
  <c r="AN19" i="3"/>
  <c r="AN18" i="3"/>
  <c r="AN17" i="3"/>
  <c r="AN16" i="3"/>
  <c r="AN14" i="3"/>
  <c r="AN13" i="3"/>
  <c r="AN12" i="3"/>
  <c r="AN11" i="3"/>
  <c r="AN10" i="3"/>
  <c r="AN9" i="3"/>
  <c r="AN8" i="3"/>
  <c r="AN7" i="3"/>
  <c r="AN6" i="3"/>
  <c r="AN5" i="3"/>
  <c r="AN4" i="3"/>
  <c r="AM30" i="3"/>
  <c r="AM29" i="3"/>
  <c r="AM28" i="3"/>
  <c r="AM27" i="3"/>
  <c r="AM24" i="3"/>
  <c r="AM23" i="3"/>
  <c r="AM22" i="3"/>
  <c r="AM21" i="3"/>
  <c r="AM20" i="3"/>
  <c r="AM19" i="3"/>
  <c r="AM18" i="3"/>
  <c r="AM17" i="3"/>
  <c r="AM16" i="3"/>
  <c r="AM14" i="3"/>
  <c r="AM13" i="3"/>
  <c r="AM12" i="3"/>
  <c r="AM11" i="3"/>
  <c r="AM10" i="3"/>
  <c r="AM9" i="3"/>
  <c r="AM8" i="3"/>
  <c r="AM7" i="3"/>
  <c r="AM6" i="3"/>
  <c r="AM5" i="3"/>
  <c r="AM4" i="3"/>
  <c r="AM3" i="3"/>
  <c r="AL30" i="3"/>
  <c r="AL29" i="3"/>
  <c r="AL24" i="3"/>
  <c r="AL23" i="3"/>
  <c r="AL21" i="3"/>
  <c r="AL20" i="3"/>
  <c r="AL18" i="3"/>
  <c r="AL17" i="3"/>
  <c r="AL16" i="3"/>
  <c r="AL13" i="3"/>
  <c r="AL12" i="3"/>
  <c r="AL11" i="3"/>
  <c r="AL10" i="3"/>
  <c r="AL9" i="3"/>
  <c r="AL6" i="3"/>
  <c r="AL5" i="3"/>
  <c r="AL3" i="3"/>
  <c r="AL4" i="3"/>
  <c r="AL7" i="3"/>
  <c r="AL8" i="3"/>
  <c r="AL14" i="3"/>
  <c r="AL19" i="3"/>
  <c r="AL22" i="3"/>
  <c r="AL27" i="3"/>
  <c r="AL28" i="3"/>
  <c r="AO6" i="3"/>
  <c r="AO7" i="3"/>
  <c r="AO8" i="3"/>
  <c r="AO9" i="3"/>
  <c r="AO10" i="3"/>
  <c r="AO11" i="3"/>
  <c r="AO12" i="3"/>
  <c r="AO13" i="3"/>
  <c r="AO14" i="3"/>
  <c r="AO16" i="3"/>
  <c r="AO17" i="3"/>
  <c r="AO18" i="3"/>
  <c r="AO19" i="3"/>
  <c r="AO20" i="3"/>
  <c r="AO21" i="3"/>
  <c r="AO22" i="3"/>
  <c r="AO23" i="3"/>
  <c r="AO24" i="3"/>
  <c r="AO27" i="3"/>
  <c r="AO28" i="3"/>
  <c r="AO29" i="3"/>
  <c r="AO30" i="3"/>
  <c r="AO7" i="4"/>
  <c r="AO8" i="4"/>
  <c r="AO9" i="4"/>
  <c r="AO10" i="4"/>
  <c r="AO11" i="4"/>
  <c r="AO12" i="4"/>
  <c r="AO13" i="4"/>
  <c r="AO14" i="4"/>
  <c r="AO17" i="4"/>
  <c r="AO18" i="4"/>
  <c r="AO19" i="4"/>
  <c r="AO20" i="4"/>
  <c r="AO21" i="4"/>
  <c r="AO24" i="4"/>
  <c r="AO25" i="4"/>
  <c r="AO26" i="4"/>
  <c r="AO27" i="4"/>
  <c r="AO28" i="4"/>
  <c r="AO31" i="4"/>
  <c r="AO4" i="4"/>
  <c r="AN31" i="4"/>
  <c r="AN28" i="4"/>
  <c r="AN27" i="4"/>
  <c r="AN26" i="4"/>
  <c r="AN25" i="4"/>
  <c r="AN24" i="4"/>
  <c r="AN21" i="4"/>
  <c r="AN20" i="4"/>
  <c r="AN19" i="4"/>
  <c r="AN18" i="4"/>
  <c r="AN17" i="4"/>
  <c r="AN14" i="4"/>
  <c r="AN13" i="4"/>
  <c r="AN12" i="4"/>
  <c r="AN11" i="4"/>
  <c r="AN10" i="4"/>
  <c r="AN9" i="4"/>
  <c r="AN8" i="4"/>
  <c r="AN7" i="4"/>
  <c r="AN4" i="4"/>
  <c r="AM31" i="4"/>
  <c r="AM28" i="4"/>
  <c r="AM27" i="4"/>
  <c r="AM26" i="4"/>
  <c r="AM25" i="4"/>
  <c r="AM24" i="4"/>
  <c r="AM21" i="4"/>
  <c r="AM20" i="4"/>
  <c r="AM19" i="4"/>
  <c r="AM18" i="4"/>
  <c r="AM17" i="4"/>
  <c r="AM14" i="4"/>
  <c r="AM13" i="4"/>
  <c r="AM12" i="4"/>
  <c r="AM11" i="4"/>
  <c r="AM10" i="4"/>
  <c r="AM9" i="4"/>
  <c r="AM8" i="4"/>
  <c r="AM7" i="4"/>
  <c r="AM4" i="4"/>
  <c r="BG33" i="1"/>
  <c r="B3" i="6" s="1"/>
  <c r="BG32" i="1"/>
  <c r="AW34" i="2"/>
  <c r="AW33" i="2"/>
  <c r="C3" i="6" s="1"/>
  <c r="AW32" i="2"/>
  <c r="AK34" i="3"/>
  <c r="AK33" i="3"/>
  <c r="D3" i="6" s="1"/>
  <c r="AK32" i="3"/>
  <c r="AL31" i="4"/>
  <c r="AL28" i="4"/>
  <c r="AL27" i="4"/>
  <c r="AL26" i="4"/>
  <c r="AL25" i="4"/>
  <c r="AL24" i="4"/>
  <c r="AL21" i="4"/>
  <c r="AL19" i="4"/>
  <c r="AL18" i="4"/>
  <c r="AL17" i="4"/>
  <c r="AL14" i="4"/>
  <c r="AL13" i="4"/>
  <c r="AL12" i="4"/>
  <c r="AL11" i="4"/>
  <c r="AL10" i="4"/>
  <c r="AL9" i="4"/>
  <c r="AL8" i="4"/>
  <c r="AL7" i="4"/>
  <c r="AL4" i="4"/>
  <c r="AL20" i="4"/>
  <c r="AK34" i="4"/>
  <c r="AK33" i="4"/>
  <c r="E3" i="6" s="1"/>
  <c r="AK32" i="4"/>
  <c r="F3" i="6"/>
  <c r="S34" i="5"/>
  <c r="S33" i="5"/>
  <c r="S32" i="5"/>
  <c r="V31" i="5"/>
  <c r="V30" i="5"/>
  <c r="V29" i="5"/>
  <c r="V27" i="5"/>
  <c r="V25" i="5"/>
  <c r="V24" i="5"/>
  <c r="V23" i="5"/>
  <c r="V22" i="5"/>
  <c r="V21" i="5"/>
  <c r="V20" i="5"/>
  <c r="V15" i="5"/>
  <c r="V13" i="5"/>
  <c r="V12" i="5"/>
  <c r="V11" i="5"/>
  <c r="V10" i="5"/>
  <c r="V7" i="5"/>
  <c r="V6" i="5"/>
  <c r="V5" i="5"/>
  <c r="V3" i="5"/>
  <c r="W3" i="5"/>
  <c r="W5" i="5"/>
  <c r="W6" i="5"/>
  <c r="W7" i="5"/>
  <c r="W9" i="5"/>
  <c r="W10" i="5"/>
  <c r="W11" i="5"/>
  <c r="W12" i="5"/>
  <c r="W13" i="5"/>
  <c r="W15" i="5"/>
  <c r="W20" i="5"/>
  <c r="W21" i="5"/>
  <c r="W22" i="5"/>
  <c r="W23" i="5"/>
  <c r="W24" i="5"/>
  <c r="W25" i="5"/>
  <c r="W27" i="5"/>
  <c r="W29" i="5"/>
  <c r="W30" i="5"/>
  <c r="W31" i="5"/>
  <c r="U31" i="5"/>
  <c r="U30" i="5"/>
  <c r="U29" i="5"/>
  <c r="U27" i="5"/>
  <c r="U25" i="5"/>
  <c r="U24" i="5"/>
  <c r="U22" i="5"/>
  <c r="U23" i="5"/>
  <c r="U21" i="5"/>
  <c r="U20" i="5"/>
  <c r="U15" i="5"/>
  <c r="U13" i="5"/>
  <c r="U12" i="5"/>
  <c r="U11" i="5"/>
  <c r="U10" i="5"/>
  <c r="U9" i="5"/>
  <c r="U7" i="5"/>
  <c r="U6" i="5"/>
  <c r="U5" i="5"/>
  <c r="U3" i="5"/>
  <c r="T31" i="5"/>
  <c r="T30" i="5"/>
  <c r="T27" i="5"/>
  <c r="T25" i="5"/>
  <c r="T24" i="5"/>
  <c r="T23" i="5"/>
  <c r="T22" i="5"/>
  <c r="T21" i="5"/>
  <c r="T20" i="5"/>
  <c r="T15" i="5"/>
  <c r="T13" i="5"/>
  <c r="T12" i="5"/>
  <c r="T11" i="5"/>
  <c r="T10" i="5"/>
  <c r="T9" i="5"/>
  <c r="T7" i="5"/>
  <c r="T6" i="5"/>
  <c r="T5" i="5"/>
  <c r="T3" i="5"/>
  <c r="T29" i="5"/>
  <c r="V9" i="5"/>
  <c r="S35" i="5" l="1"/>
  <c r="N3" i="6" s="1"/>
  <c r="U3" i="6"/>
  <c r="AK35" i="3"/>
  <c r="L3" i="6" s="1"/>
  <c r="S3" i="6"/>
  <c r="AK35" i="4"/>
  <c r="M3" i="6" s="1"/>
  <c r="T3" i="6"/>
  <c r="J3" i="6"/>
  <c r="Q3" i="6"/>
  <c r="AW35" i="2"/>
  <c r="K3" i="6" s="1"/>
  <c r="R3" i="6"/>
  <c r="BK34" i="1"/>
  <c r="BH34" i="1"/>
  <c r="BI33" i="1"/>
  <c r="B5" i="6" s="1"/>
  <c r="BJ32" i="1"/>
  <c r="AY33" i="2"/>
  <c r="C5" i="6" s="1"/>
  <c r="AX34" i="2"/>
  <c r="AO34" i="3"/>
  <c r="AN32" i="3"/>
  <c r="AM33" i="3"/>
  <c r="D5" i="6" s="1"/>
  <c r="AL34" i="3"/>
  <c r="AL32" i="4"/>
  <c r="BK32" i="1"/>
  <c r="BJ33" i="1"/>
  <c r="B6" i="6" s="1"/>
  <c r="BI34" i="1"/>
  <c r="BH32" i="1"/>
  <c r="BK33" i="1"/>
  <c r="B7" i="6" s="1"/>
  <c r="BJ34" i="1"/>
  <c r="BI32" i="1"/>
  <c r="BH33" i="1"/>
  <c r="B4" i="6" s="1"/>
  <c r="AY34" i="2"/>
  <c r="AX32" i="2"/>
  <c r="AY32" i="2"/>
  <c r="AX33" i="2"/>
  <c r="C4" i="6" s="1"/>
  <c r="AO32" i="3"/>
  <c r="AN33" i="3"/>
  <c r="D6" i="6" s="1"/>
  <c r="AM34" i="3"/>
  <c r="AL32" i="3"/>
  <c r="AO33" i="3"/>
  <c r="D7" i="6" s="1"/>
  <c r="AN34" i="3"/>
  <c r="AM32" i="3"/>
  <c r="AL33" i="3"/>
  <c r="D4" i="6" s="1"/>
  <c r="D8" i="6" s="1"/>
  <c r="AN32" i="4"/>
  <c r="AO34" i="4"/>
  <c r="AO35" i="4" s="1"/>
  <c r="M7" i="6" s="1"/>
  <c r="AM33" i="4"/>
  <c r="E5" i="6" s="1"/>
  <c r="AL34" i="4"/>
  <c r="AO32" i="4"/>
  <c r="AN33" i="4"/>
  <c r="E6" i="6" s="1"/>
  <c r="AM34" i="4"/>
  <c r="AO33" i="4"/>
  <c r="E7" i="6" s="1"/>
  <c r="AN34" i="4"/>
  <c r="AM32" i="4"/>
  <c r="AL33" i="4"/>
  <c r="E4" i="6" s="1"/>
  <c r="E8" i="6" s="1"/>
  <c r="U34" i="5"/>
  <c r="V34" i="5"/>
  <c r="T33" i="5"/>
  <c r="F4" i="6" s="1"/>
  <c r="F8" i="6" s="1"/>
  <c r="W34" i="5"/>
  <c r="T34" i="5"/>
  <c r="W32" i="5"/>
  <c r="W33" i="5"/>
  <c r="F7" i="6" s="1"/>
  <c r="T32" i="5"/>
  <c r="V32" i="5"/>
  <c r="V33" i="5"/>
  <c r="F6" i="6" s="1"/>
  <c r="U32" i="5"/>
  <c r="U33" i="5"/>
  <c r="F5" i="6" s="1"/>
  <c r="B8" i="6" l="1"/>
  <c r="BJ35" i="1"/>
  <c r="J6" i="6" s="1"/>
  <c r="Q6" i="6"/>
  <c r="BK35" i="1"/>
  <c r="J7" i="6" s="1"/>
  <c r="Q7" i="6"/>
  <c r="AN35" i="3"/>
  <c r="L6" i="6" s="1"/>
  <c r="S6" i="6"/>
  <c r="V35" i="5"/>
  <c r="N6" i="6" s="1"/>
  <c r="U6" i="6"/>
  <c r="AN35" i="4"/>
  <c r="M6" i="6" s="1"/>
  <c r="T6" i="6"/>
  <c r="AY35" i="2"/>
  <c r="K5" i="6" s="1"/>
  <c r="R5" i="6"/>
  <c r="U35" i="5"/>
  <c r="N5" i="6" s="1"/>
  <c r="U5" i="6"/>
  <c r="AL35" i="4"/>
  <c r="M4" i="6" s="1"/>
  <c r="T4" i="6"/>
  <c r="AO35" i="3"/>
  <c r="L7" i="6" s="1"/>
  <c r="S7" i="6"/>
  <c r="T35" i="5"/>
  <c r="N4" i="6" s="1"/>
  <c r="U4" i="6"/>
  <c r="W35" i="5"/>
  <c r="N7" i="6" s="1"/>
  <c r="U7" i="6"/>
  <c r="T7" i="6"/>
  <c r="AM35" i="4"/>
  <c r="M5" i="6" s="1"/>
  <c r="T5" i="6"/>
  <c r="AM35" i="3"/>
  <c r="L5" i="6" s="1"/>
  <c r="S5" i="6"/>
  <c r="BI35" i="1"/>
  <c r="J5" i="6" s="1"/>
  <c r="Q5" i="6"/>
  <c r="AL35" i="3"/>
  <c r="L4" i="6" s="1"/>
  <c r="S4" i="6"/>
  <c r="AX35" i="2"/>
  <c r="K4" i="6" s="1"/>
  <c r="R4" i="6"/>
  <c r="BH35" i="1"/>
  <c r="J4" i="6" s="1"/>
  <c r="Q4" i="6"/>
  <c r="BA33" i="2"/>
  <c r="C7" i="6" s="1"/>
  <c r="C8" i="6" s="1"/>
  <c r="AZ32" i="2"/>
  <c r="BA34" i="2"/>
  <c r="BA32" i="2"/>
  <c r="AZ34" i="2"/>
  <c r="AZ33" i="2"/>
  <c r="C6" i="6" s="1"/>
  <c r="BA35" i="2" l="1"/>
  <c r="K7" i="6" s="1"/>
  <c r="R7" i="6"/>
  <c r="AZ35" i="2"/>
  <c r="K6" i="6" s="1"/>
  <c r="R6" i="6"/>
  <c r="BF35" i="1"/>
  <c r="AV35" i="2"/>
  <c r="R35" i="5"/>
  <c r="AJ35" i="3"/>
  <c r="AJ35" i="4"/>
</calcChain>
</file>

<file path=xl/sharedStrings.xml><?xml version="1.0" encoding="utf-8"?>
<sst xmlns="http://schemas.openxmlformats.org/spreadsheetml/2006/main" count="3222" uniqueCount="135">
  <si>
    <t>13/6</t>
  </si>
  <si>
    <t>14/6</t>
  </si>
  <si>
    <t>15/6</t>
  </si>
  <si>
    <t>16/6</t>
  </si>
  <si>
    <t>17/6</t>
  </si>
  <si>
    <t>18/6</t>
  </si>
  <si>
    <t>19/6</t>
  </si>
  <si>
    <t>20/6</t>
  </si>
  <si>
    <t>21/6</t>
  </si>
  <si>
    <t>Eggs laid</t>
  </si>
  <si>
    <t>Rep</t>
  </si>
  <si>
    <t>6/6</t>
  </si>
  <si>
    <t>12/6</t>
  </si>
  <si>
    <t>dead</t>
  </si>
  <si>
    <t>22/6</t>
  </si>
  <si>
    <t>23/6</t>
  </si>
  <si>
    <t>24/6</t>
  </si>
  <si>
    <t>25/6</t>
  </si>
  <si>
    <t>p</t>
  </si>
  <si>
    <t>26/6</t>
  </si>
  <si>
    <t>27/6</t>
  </si>
  <si>
    <t>28/6</t>
  </si>
  <si>
    <t>29/6</t>
  </si>
  <si>
    <t>30/6</t>
  </si>
  <si>
    <t>1/7</t>
  </si>
  <si>
    <t>2/7</t>
  </si>
  <si>
    <t>3/7</t>
  </si>
  <si>
    <t>4/7</t>
  </si>
  <si>
    <t>5/7</t>
  </si>
  <si>
    <t>a</t>
  </si>
  <si>
    <t>p*w</t>
  </si>
  <si>
    <t>0.6*d?</t>
  </si>
  <si>
    <t>0.6*dorp?</t>
  </si>
  <si>
    <t>0.66*dorp?</t>
  </si>
  <si>
    <t>0.42*d?</t>
  </si>
  <si>
    <t>d</t>
  </si>
  <si>
    <t>dead/drown</t>
  </si>
  <si>
    <t>dorp</t>
  </si>
  <si>
    <t>Dead or Pupa</t>
  </si>
  <si>
    <t>w</t>
  </si>
  <si>
    <t>found in water</t>
  </si>
  <si>
    <t>0.72*dorp?</t>
  </si>
  <si>
    <t>0.28*d?</t>
  </si>
  <si>
    <t>6/7</t>
  </si>
  <si>
    <t>7/7</t>
  </si>
  <si>
    <t>8/7</t>
  </si>
  <si>
    <t>9/7</t>
  </si>
  <si>
    <t>10/7</t>
  </si>
  <si>
    <t>11/7</t>
  </si>
  <si>
    <t>12/7</t>
  </si>
  <si>
    <t>13/7</t>
  </si>
  <si>
    <t>14/7</t>
  </si>
  <si>
    <t>15/7</t>
  </si>
  <si>
    <t>16/7</t>
  </si>
  <si>
    <t>17/7</t>
  </si>
  <si>
    <t>18/7</t>
  </si>
  <si>
    <t>19/7</t>
  </si>
  <si>
    <t>20/7</t>
  </si>
  <si>
    <t>21/7</t>
  </si>
  <si>
    <t>22/7</t>
  </si>
  <si>
    <t>23/7</t>
  </si>
  <si>
    <t>24/7</t>
  </si>
  <si>
    <t>25/7</t>
  </si>
  <si>
    <t>26/7</t>
  </si>
  <si>
    <t>27/7</t>
  </si>
  <si>
    <t>28/7</t>
  </si>
  <si>
    <t>29/7</t>
  </si>
  <si>
    <t>30/7</t>
  </si>
  <si>
    <t>0.6</t>
  </si>
  <si>
    <t>31/7</t>
  </si>
  <si>
    <t>01/8</t>
  </si>
  <si>
    <t>02/8</t>
  </si>
  <si>
    <t>hatch</t>
  </si>
  <si>
    <t>1st</t>
  </si>
  <si>
    <t>2nd</t>
  </si>
  <si>
    <t xml:space="preserve">3rd </t>
  </si>
  <si>
    <t>pupae</t>
  </si>
  <si>
    <t>Sum</t>
  </si>
  <si>
    <t>Average</t>
  </si>
  <si>
    <t>SD</t>
  </si>
  <si>
    <t>SE</t>
  </si>
  <si>
    <t>MEAN</t>
  </si>
  <si>
    <t>03/8</t>
  </si>
  <si>
    <t>04/8</t>
  </si>
  <si>
    <t>05/8</t>
  </si>
  <si>
    <t>06/8</t>
  </si>
  <si>
    <t>total</t>
  </si>
  <si>
    <t># DEAD</t>
  </si>
  <si>
    <t>Developmentat time</t>
  </si>
  <si>
    <t>Egg-1I</t>
  </si>
  <si>
    <t>1I-2I</t>
  </si>
  <si>
    <t>2I-3I</t>
  </si>
  <si>
    <t>3I-Pupae</t>
  </si>
  <si>
    <t>Pupae-Adult</t>
  </si>
  <si>
    <t>Total (Egg- Adult)</t>
  </si>
  <si>
    <t># Survived</t>
  </si>
  <si>
    <t>40,84 ± 3,8 (19)</t>
  </si>
  <si>
    <t>30,05 ± 2,67 (20)</t>
  </si>
  <si>
    <t>7,25 ± 0,12 (30) 24,29</t>
  </si>
  <si>
    <t>6,68 ± 0,24 (30) 27,80</t>
  </si>
  <si>
    <t>24,08 ± 1,52 (25)</t>
  </si>
  <si>
    <t>5,85 ± 0,17 (30) 27,70</t>
  </si>
  <si>
    <t>21,1 ± 1,85 (20)</t>
  </si>
  <si>
    <t>4,5 ± 0,11 (30) 29,5</t>
  </si>
  <si>
    <t>15,3 ± 1,34 (20)</t>
  </si>
  <si>
    <t>7,11 ± 0,36 (30) 17</t>
  </si>
  <si>
    <t>5,32 ± 0,40 (27) 12,74</t>
  </si>
  <si>
    <t>10,37 ± 0,90 (26) 26,43</t>
  </si>
  <si>
    <t>9,16 ± 0,21 (20) 22,23</t>
  </si>
  <si>
    <t>4,1 ± 0,10 (30) 13,75</t>
  </si>
  <si>
    <t>3,4 ± 0,13 (25) 11,33</t>
  </si>
  <si>
    <t>8,2 ± 0,59 (23) 26,89</t>
  </si>
  <si>
    <t>7,1 ± 0,27 (20) 23,74</t>
  </si>
  <si>
    <t>3,96 ± 0,16 (30) 16,40</t>
  </si>
  <si>
    <t>3,08 ± 0,16 (26) 12,72</t>
  </si>
  <si>
    <t>5,44 ± 0,22 (25) 22,57</t>
  </si>
  <si>
    <t>4,92 ± 0,19 (25) 20,52</t>
  </si>
  <si>
    <t>3 ± 0,1 (30) 14,2</t>
  </si>
  <si>
    <t>2,3 ± 0,21 (25) 10,9</t>
  </si>
  <si>
    <t>5,35 ± 0,17 (25) 25,4</t>
  </si>
  <si>
    <t>4,6 ± 0,13 (20) 21,8</t>
  </si>
  <si>
    <t>2,65 ± 0,15 (30) 17,3</t>
  </si>
  <si>
    <t>1,2 ± 0,19 (26) 7,8</t>
  </si>
  <si>
    <t>3,95 ± 0,09 (26) 25,8</t>
  </si>
  <si>
    <t>3 ± 0,07 (20) 19,6</t>
  </si>
  <si>
    <t>Rearing Temperatures</t>
  </si>
  <si>
    <t>20 °C</t>
  </si>
  <si>
    <t>23 °C</t>
  </si>
  <si>
    <t>24 °C</t>
  </si>
  <si>
    <t>27 °C</t>
  </si>
  <si>
    <t>Stage</t>
  </si>
  <si>
    <t>I1-I5, First-Fifth Instar; n, number of individuals, is given in parentheses</t>
  </si>
  <si>
    <t>Mean Duration (days) ± SE, (n), percentage of total development time at indicated temperature</t>
  </si>
  <si>
    <t>18 °C</t>
  </si>
  <si>
    <t>8,9 ± 0,19 (30) 21,6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</si>
</sst>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0" fontId="1" fillId="0" borderId="0" xfId="0" applyFont="1" applyFill="1"/>
    <xf numFmtId="49" fontId="0" fillId="0" borderId="0" xfId="0" applyNumberFormat="1" applyFill="1"/>
    <xf numFmtId="49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164" fontId="0" fillId="0" borderId="0" xfId="0" applyNumberFormat="1" applyFill="1"/>
    <xf numFmtId="49" fontId="0" fillId="0" borderId="1" xfId="0" applyNumberFormat="1" applyFill="1" applyBorder="1"/>
    <xf numFmtId="0" fontId="0" fillId="0" borderId="1" xfId="0" applyFill="1" applyBorder="1"/>
    <xf numFmtId="0" fontId="0" fillId="0" borderId="1" xfId="0" applyBorder="1"/>
    <xf numFmtId="164" fontId="0" fillId="0" borderId="0" xfId="0" applyNumberFormat="1"/>
    <xf numFmtId="49" fontId="0" fillId="0" borderId="0" xfId="0" applyNumberFormat="1" applyFill="1" applyBorder="1"/>
    <xf numFmtId="2" fontId="0" fillId="0" borderId="0" xfId="0" applyNumberFormat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4" fontId="0" fillId="0" borderId="2" xfId="0" applyNumberFormat="1" applyFill="1" applyBorder="1"/>
    <xf numFmtId="164" fontId="0" fillId="0" borderId="12" xfId="0" applyNumberFormat="1" applyFill="1" applyBorder="1"/>
    <xf numFmtId="0" fontId="2" fillId="0" borderId="7" xfId="0" applyFont="1" applyBorder="1"/>
    <xf numFmtId="0" fontId="3" fillId="0" borderId="8" xfId="0" applyFont="1" applyBorder="1"/>
    <xf numFmtId="0" fontId="3" fillId="0" borderId="4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/>
    <xf numFmtId="0" fontId="3" fillId="0" borderId="4" xfId="0" applyFont="1" applyBorder="1" applyAlignment="1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13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Egg-1I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Sheet1!$N$3</c:f>
                <c:numCache>
                  <c:formatCode>General</c:formatCode>
                  <c:ptCount val="1"/>
                  <c:pt idx="0">
                    <c:v>0.11470786693528086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Sheet1!$B$2:$F$2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23</c:v>
                </c:pt>
                <c:pt idx="3">
                  <c:v>24</c:v>
                </c:pt>
                <c:pt idx="4">
                  <c:v>27</c:v>
                </c:pt>
              </c:numCache>
            </c:numRef>
          </c:cat>
          <c:val>
            <c:numRef>
              <c:f>Sheet1!$B$3:$F$3</c:f>
              <c:numCache>
                <c:formatCode>0.0</c:formatCode>
                <c:ptCount val="5"/>
                <c:pt idx="0">
                  <c:v>8.8947368421052637</c:v>
                </c:pt>
                <c:pt idx="1">
                  <c:v>7.25</c:v>
                </c:pt>
                <c:pt idx="2">
                  <c:v>6.68</c:v>
                </c:pt>
                <c:pt idx="3">
                  <c:v>5.85</c:v>
                </c:pt>
                <c:pt idx="4">
                  <c:v>4.5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1I-2I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Sheet1!$N$4</c:f>
                <c:numCache>
                  <c:formatCode>General</c:formatCode>
                  <c:ptCount val="1"/>
                  <c:pt idx="0">
                    <c:v>0.15000000000000011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Sheet1!$B$2:$F$2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23</c:v>
                </c:pt>
                <c:pt idx="3">
                  <c:v>24</c:v>
                </c:pt>
                <c:pt idx="4">
                  <c:v>27</c:v>
                </c:pt>
              </c:numCache>
            </c:numRef>
          </c:cat>
          <c:val>
            <c:numRef>
              <c:f>Sheet1!$B$4:$F$4</c:f>
              <c:numCache>
                <c:formatCode>0.0</c:formatCode>
                <c:ptCount val="5"/>
                <c:pt idx="0">
                  <c:v>7.1052631578947372</c:v>
                </c:pt>
                <c:pt idx="1">
                  <c:v>4.0999999999999996</c:v>
                </c:pt>
                <c:pt idx="2">
                  <c:v>3.96</c:v>
                </c:pt>
                <c:pt idx="3">
                  <c:v>3</c:v>
                </c:pt>
                <c:pt idx="4">
                  <c:v>2.65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2I-3I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Sheet1!$N$5</c:f>
                <c:numCache>
                  <c:formatCode>General</c:formatCode>
                  <c:ptCount val="1"/>
                  <c:pt idx="0">
                    <c:v>0.18637822325921866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Sheet1!$B$2:$F$2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23</c:v>
                </c:pt>
                <c:pt idx="3">
                  <c:v>24</c:v>
                </c:pt>
                <c:pt idx="4">
                  <c:v>27</c:v>
                </c:pt>
              </c:numCache>
            </c:numRef>
          </c:cat>
          <c:val>
            <c:numRef>
              <c:f>Sheet1!$B$5:$F$5</c:f>
              <c:numCache>
                <c:formatCode>0.0</c:formatCode>
                <c:ptCount val="5"/>
                <c:pt idx="0">
                  <c:v>5.3157894736842106</c:v>
                </c:pt>
                <c:pt idx="1">
                  <c:v>3.4</c:v>
                </c:pt>
                <c:pt idx="2">
                  <c:v>3.08</c:v>
                </c:pt>
                <c:pt idx="3">
                  <c:v>2.2999999999999998</c:v>
                </c:pt>
                <c:pt idx="4">
                  <c:v>1.2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3I-Pupae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Sheet1!$N$6</c:f>
                <c:numCache>
                  <c:formatCode>General</c:formatCode>
                  <c:ptCount val="1"/>
                  <c:pt idx="0">
                    <c:v>8.8108784435701068E-2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Sheet1!$B$2:$F$2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23</c:v>
                </c:pt>
                <c:pt idx="3">
                  <c:v>24</c:v>
                </c:pt>
                <c:pt idx="4">
                  <c:v>27</c:v>
                </c:pt>
              </c:numCache>
            </c:numRef>
          </c:cat>
          <c:val>
            <c:numRef>
              <c:f>Sheet1!$B$6:$F$6</c:f>
              <c:numCache>
                <c:formatCode>0.0</c:formatCode>
                <c:ptCount val="5"/>
                <c:pt idx="0">
                  <c:v>11.105263157894736</c:v>
                </c:pt>
                <c:pt idx="1">
                  <c:v>8.1999999999999993</c:v>
                </c:pt>
                <c:pt idx="2">
                  <c:v>5.44</c:v>
                </c:pt>
                <c:pt idx="3">
                  <c:v>5.35</c:v>
                </c:pt>
                <c:pt idx="4">
                  <c:v>3.95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Pupae-Adult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Sheet1!$N$7</c:f>
                <c:numCache>
                  <c:formatCode>General</c:formatCode>
                  <c:ptCount val="1"/>
                  <c:pt idx="0">
                    <c:v>7.2547625011001163E-2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Sheet1!$B$2:$F$2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23</c:v>
                </c:pt>
                <c:pt idx="3">
                  <c:v>24</c:v>
                </c:pt>
                <c:pt idx="4">
                  <c:v>27</c:v>
                </c:pt>
              </c:numCache>
            </c:numRef>
          </c:cat>
          <c:val>
            <c:numRef>
              <c:f>Sheet1!$B$7:$F$7</c:f>
              <c:numCache>
                <c:formatCode>0.0</c:formatCode>
                <c:ptCount val="5"/>
                <c:pt idx="0">
                  <c:v>9.1578947368421044</c:v>
                </c:pt>
                <c:pt idx="1">
                  <c:v>7.1</c:v>
                </c:pt>
                <c:pt idx="2">
                  <c:v>4.92</c:v>
                </c:pt>
                <c:pt idx="3">
                  <c:v>4.5999999999999996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884484656"/>
        <c:axId val="-884483024"/>
      </c:barChart>
      <c:catAx>
        <c:axId val="-88448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Tempertaure (</a:t>
                </a:r>
                <a:r>
                  <a:rPr lang="en-ZA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°C)</a:t>
                </a:r>
                <a:endParaRPr lang="en-ZA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884483024"/>
        <c:crosses val="autoZero"/>
        <c:auto val="1"/>
        <c:lblAlgn val="ctr"/>
        <c:lblOffset val="100"/>
        <c:noMultiLvlLbl val="0"/>
      </c:catAx>
      <c:valAx>
        <c:axId val="-88448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Time (Days)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-884484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Egg-1I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Sheet1!$Q$7:$U$7</c:f>
                <c:numCache>
                  <c:formatCode>General</c:formatCode>
                  <c:ptCount val="5"/>
                  <c:pt idx="0">
                    <c:v>0.89834155189418308</c:v>
                  </c:pt>
                  <c:pt idx="1">
                    <c:v>1.2096106376585978</c:v>
                  </c:pt>
                  <c:pt idx="2">
                    <c:v>0.95393920141694633</c:v>
                  </c:pt>
                  <c:pt idx="3">
                    <c:v>0.32444284226152509</c:v>
                  </c:pt>
                  <c:pt idx="4">
                    <c:v>0.32444284226152509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Sheet1!$B$2:$F$2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23</c:v>
                </c:pt>
                <c:pt idx="3">
                  <c:v>24</c:v>
                </c:pt>
                <c:pt idx="4">
                  <c:v>27</c:v>
                </c:pt>
              </c:numCache>
            </c:numRef>
          </c:cat>
          <c:val>
            <c:numRef>
              <c:f>Sheet1!$B$3:$F$3</c:f>
              <c:numCache>
                <c:formatCode>0.0</c:formatCode>
                <c:ptCount val="5"/>
                <c:pt idx="0">
                  <c:v>8.8947368421052637</c:v>
                </c:pt>
                <c:pt idx="1">
                  <c:v>7.25</c:v>
                </c:pt>
                <c:pt idx="2">
                  <c:v>6.68</c:v>
                </c:pt>
                <c:pt idx="3">
                  <c:v>5.85</c:v>
                </c:pt>
                <c:pt idx="4">
                  <c:v>4.5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1I-2I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Sheet1!$Q$6:$U$6</c:f>
                <c:numCache>
                  <c:formatCode>General</c:formatCode>
                  <c:ptCount val="5"/>
                  <c:pt idx="0">
                    <c:v>3.0712779975136879</c:v>
                  </c:pt>
                  <c:pt idx="1">
                    <c:v>2.6477398504742635</c:v>
                  </c:pt>
                  <c:pt idx="2">
                    <c:v>1.0832051206181275</c:v>
                  </c:pt>
                  <c:pt idx="3">
                    <c:v>0.74515982037059303</c:v>
                  </c:pt>
                  <c:pt idx="4">
                    <c:v>0.39403446282620608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Sheet1!$B$2:$F$2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23</c:v>
                </c:pt>
                <c:pt idx="3">
                  <c:v>24</c:v>
                </c:pt>
                <c:pt idx="4">
                  <c:v>27</c:v>
                </c:pt>
              </c:numCache>
            </c:numRef>
          </c:cat>
          <c:val>
            <c:numRef>
              <c:f>Sheet1!$B$4:$F$4</c:f>
              <c:numCache>
                <c:formatCode>0.0</c:formatCode>
                <c:ptCount val="5"/>
                <c:pt idx="0">
                  <c:v>7.1052631578947372</c:v>
                </c:pt>
                <c:pt idx="1">
                  <c:v>4.0999999999999996</c:v>
                </c:pt>
                <c:pt idx="2">
                  <c:v>3.96</c:v>
                </c:pt>
                <c:pt idx="3">
                  <c:v>3</c:v>
                </c:pt>
                <c:pt idx="4">
                  <c:v>2.65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2I-3I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Sheet1!$Q$5:$U$5</c:f>
                <c:numCache>
                  <c:formatCode>General</c:formatCode>
                  <c:ptCount val="5"/>
                  <c:pt idx="0">
                    <c:v>1.7337381443621673</c:v>
                  </c:pt>
                  <c:pt idx="1">
                    <c:v>0.5982430416161193</c:v>
                  </c:pt>
                  <c:pt idx="2">
                    <c:v>0.81240384046359615</c:v>
                  </c:pt>
                  <c:pt idx="3">
                    <c:v>0.92338051687663869</c:v>
                  </c:pt>
                  <c:pt idx="4">
                    <c:v>0.83350875346649067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Sheet1!$B$2:$F$2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23</c:v>
                </c:pt>
                <c:pt idx="3">
                  <c:v>24</c:v>
                </c:pt>
                <c:pt idx="4">
                  <c:v>27</c:v>
                </c:pt>
              </c:numCache>
            </c:numRef>
          </c:cat>
          <c:val>
            <c:numRef>
              <c:f>Sheet1!$B$5:$F$5</c:f>
              <c:numCache>
                <c:formatCode>0.0</c:formatCode>
                <c:ptCount val="5"/>
                <c:pt idx="0">
                  <c:v>5.3157894736842106</c:v>
                </c:pt>
                <c:pt idx="1">
                  <c:v>3.4</c:v>
                </c:pt>
                <c:pt idx="2">
                  <c:v>3.08</c:v>
                </c:pt>
                <c:pt idx="3">
                  <c:v>2.2999999999999998</c:v>
                </c:pt>
                <c:pt idx="4">
                  <c:v>1.2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3I-Pupae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Sheet1!$Q$4:$U$4</c:f>
                <c:numCache>
                  <c:formatCode>General</c:formatCode>
                  <c:ptCount val="5"/>
                  <c:pt idx="0">
                    <c:v>1.5597270716416047</c:v>
                  </c:pt>
                  <c:pt idx="1">
                    <c:v>0.44721359549995859</c:v>
                  </c:pt>
                  <c:pt idx="2">
                    <c:v>0.78951461882180018</c:v>
                  </c:pt>
                  <c:pt idx="3">
                    <c:v>0.45883146774112354</c:v>
                  </c:pt>
                  <c:pt idx="4">
                    <c:v>0.67082039324993736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Sheet1!$B$2:$F$2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23</c:v>
                </c:pt>
                <c:pt idx="3">
                  <c:v>24</c:v>
                </c:pt>
                <c:pt idx="4">
                  <c:v>27</c:v>
                </c:pt>
              </c:numCache>
            </c:numRef>
          </c:cat>
          <c:val>
            <c:numRef>
              <c:f>Sheet1!$B$6:$F$6</c:f>
              <c:numCache>
                <c:formatCode>0.0</c:formatCode>
                <c:ptCount val="5"/>
                <c:pt idx="0">
                  <c:v>11.105263157894736</c:v>
                </c:pt>
                <c:pt idx="1">
                  <c:v>8.1999999999999993</c:v>
                </c:pt>
                <c:pt idx="2">
                  <c:v>5.44</c:v>
                </c:pt>
                <c:pt idx="3">
                  <c:v>5.35</c:v>
                </c:pt>
                <c:pt idx="4">
                  <c:v>3.95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Pupae-Adult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Sheet1!$Q$3:$U$3</c:f>
                <c:numCache>
                  <c:formatCode>General</c:formatCode>
                  <c:ptCount val="5"/>
                  <c:pt idx="0">
                    <c:v>0.80930263822251192</c:v>
                  </c:pt>
                  <c:pt idx="1">
                    <c:v>0.5501196042201808</c:v>
                  </c:pt>
                  <c:pt idx="2">
                    <c:v>1.1803954139750525</c:v>
                  </c:pt>
                  <c:pt idx="3">
                    <c:v>0.74515982037059303</c:v>
                  </c:pt>
                  <c:pt idx="4">
                    <c:v>0.51298917604257699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Sheet1!$B$2:$F$2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23</c:v>
                </c:pt>
                <c:pt idx="3">
                  <c:v>24</c:v>
                </c:pt>
                <c:pt idx="4">
                  <c:v>27</c:v>
                </c:pt>
              </c:numCache>
            </c:numRef>
          </c:cat>
          <c:val>
            <c:numRef>
              <c:f>Sheet1!$B$7:$F$7</c:f>
              <c:numCache>
                <c:formatCode>0.0</c:formatCode>
                <c:ptCount val="5"/>
                <c:pt idx="0">
                  <c:v>9.1578947368421044</c:v>
                </c:pt>
                <c:pt idx="1">
                  <c:v>7.1</c:v>
                </c:pt>
                <c:pt idx="2">
                  <c:v>4.92</c:v>
                </c:pt>
                <c:pt idx="3">
                  <c:v>4.5999999999999996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882614592"/>
        <c:axId val="-882611872"/>
      </c:barChart>
      <c:catAx>
        <c:axId val="-882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1" i="0" baseline="0">
                    <a:effectLst/>
                  </a:rPr>
                  <a:t>Tempertaure (°C)</a:t>
                </a:r>
                <a:endParaRPr lang="en-ZA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882611872"/>
        <c:crosses val="autoZero"/>
        <c:auto val="1"/>
        <c:lblAlgn val="ctr"/>
        <c:lblOffset val="100"/>
        <c:noMultiLvlLbl val="0"/>
      </c:catAx>
      <c:valAx>
        <c:axId val="-88261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Time (Days)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-882614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19050</xdr:rowOff>
    </xdr:from>
    <xdr:to>
      <xdr:col>8</xdr:col>
      <xdr:colOff>342900</xdr:colOff>
      <xdr:row>23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542925</xdr:colOff>
      <xdr:row>9</xdr:row>
      <xdr:rowOff>28575</xdr:rowOff>
    </xdr:from>
    <xdr:to>
      <xdr:col>19</xdr:col>
      <xdr:colOff>238125</xdr:colOff>
      <xdr:row>23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8"/>
  <sheetViews>
    <sheetView workbookViewId="0">
      <pane xSplit="1" topLeftCell="B1" activePane="topRight" state="frozen"/>
      <selection pane="topRight" activeCell="AX30" sqref="AX30"/>
    </sheetView>
  </sheetViews>
  <sheetFormatPr defaultRowHeight="15" x14ac:dyDescent="0.25"/>
  <cols>
    <col min="64" max="64" width="19.7109375" bestFit="1" customWidth="1"/>
  </cols>
  <sheetData>
    <row r="1" spans="1:69" x14ac:dyDescent="0.25">
      <c r="A1" s="1" t="s">
        <v>9</v>
      </c>
      <c r="B1" s="1" t="s">
        <v>10</v>
      </c>
      <c r="C1" s="3" t="s">
        <v>12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14</v>
      </c>
      <c r="N1" s="3" t="s">
        <v>15</v>
      </c>
      <c r="O1" s="3" t="s">
        <v>16</v>
      </c>
      <c r="P1" s="3" t="s">
        <v>17</v>
      </c>
      <c r="Q1" s="3" t="s">
        <v>19</v>
      </c>
      <c r="R1" s="3" t="s">
        <v>20</v>
      </c>
      <c r="S1" s="3" t="s">
        <v>21</v>
      </c>
      <c r="T1" s="3" t="s">
        <v>22</v>
      </c>
      <c r="U1" s="3" t="s">
        <v>23</v>
      </c>
      <c r="V1" s="3" t="s">
        <v>24</v>
      </c>
      <c r="W1" s="3" t="s">
        <v>25</v>
      </c>
      <c r="X1" s="3" t="s">
        <v>26</v>
      </c>
      <c r="Y1" s="3" t="s">
        <v>27</v>
      </c>
      <c r="Z1" s="3" t="s">
        <v>28</v>
      </c>
      <c r="AA1" s="3" t="s">
        <v>43</v>
      </c>
      <c r="AB1" s="3" t="s">
        <v>44</v>
      </c>
      <c r="AC1" s="3" t="s">
        <v>45</v>
      </c>
      <c r="AD1" s="3" t="s">
        <v>46</v>
      </c>
      <c r="AE1" s="3" t="s">
        <v>47</v>
      </c>
      <c r="AF1" s="3" t="s">
        <v>48</v>
      </c>
      <c r="AG1" s="3" t="s">
        <v>49</v>
      </c>
      <c r="AH1" s="3" t="s">
        <v>50</v>
      </c>
      <c r="AI1" s="3" t="s">
        <v>51</v>
      </c>
      <c r="AJ1" s="3" t="s">
        <v>52</v>
      </c>
      <c r="AK1" s="3" t="s">
        <v>53</v>
      </c>
      <c r="AL1" s="3" t="s">
        <v>54</v>
      </c>
      <c r="AM1" s="3" t="s">
        <v>55</v>
      </c>
      <c r="AN1" s="3" t="s">
        <v>56</v>
      </c>
      <c r="AO1" s="3" t="s">
        <v>57</v>
      </c>
      <c r="AP1" s="3" t="s">
        <v>58</v>
      </c>
      <c r="AQ1" s="3" t="s">
        <v>59</v>
      </c>
      <c r="AR1" s="3" t="s">
        <v>60</v>
      </c>
      <c r="AS1" s="3" t="s">
        <v>61</v>
      </c>
      <c r="AT1" s="3" t="s">
        <v>62</v>
      </c>
      <c r="AU1" s="3" t="s">
        <v>63</v>
      </c>
      <c r="AV1" s="3" t="s">
        <v>64</v>
      </c>
      <c r="AW1" s="3" t="s">
        <v>65</v>
      </c>
      <c r="AX1" s="3" t="s">
        <v>66</v>
      </c>
      <c r="AY1" s="3" t="s">
        <v>67</v>
      </c>
      <c r="AZ1" s="3" t="s">
        <v>69</v>
      </c>
      <c r="BA1" s="3" t="s">
        <v>70</v>
      </c>
      <c r="BB1" s="3" t="s">
        <v>71</v>
      </c>
      <c r="BC1" s="3" t="s">
        <v>82</v>
      </c>
      <c r="BD1" s="3" t="s">
        <v>83</v>
      </c>
      <c r="BE1" s="3" t="s">
        <v>84</v>
      </c>
      <c r="BF1" s="3" t="s">
        <v>85</v>
      </c>
      <c r="BG1" s="7" t="s">
        <v>72</v>
      </c>
      <c r="BH1" s="3" t="s">
        <v>73</v>
      </c>
      <c r="BI1" s="3" t="s">
        <v>74</v>
      </c>
      <c r="BJ1" s="3" t="s">
        <v>75</v>
      </c>
      <c r="BK1" s="3" t="s">
        <v>76</v>
      </c>
      <c r="BL1" s="3" t="s">
        <v>88</v>
      </c>
      <c r="BM1" s="7" t="s">
        <v>72</v>
      </c>
      <c r="BN1" s="3" t="s">
        <v>73</v>
      </c>
      <c r="BO1" s="3" t="s">
        <v>74</v>
      </c>
      <c r="BP1" s="3" t="s">
        <v>75</v>
      </c>
      <c r="BQ1" s="3" t="s">
        <v>76</v>
      </c>
    </row>
    <row r="2" spans="1:69" x14ac:dyDescent="0.25">
      <c r="A2" s="3" t="s">
        <v>7</v>
      </c>
      <c r="B2" s="1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>
        <v>0.28000000000000003</v>
      </c>
      <c r="S2" s="1">
        <v>0.28000000000000003</v>
      </c>
      <c r="T2" s="1">
        <v>0.28000000000000003</v>
      </c>
      <c r="U2" s="1">
        <v>0.28000000000000003</v>
      </c>
      <c r="V2" s="1">
        <v>0.28000000000000003</v>
      </c>
      <c r="W2" s="1">
        <v>0.28000000000000003</v>
      </c>
      <c r="X2" s="1">
        <v>0.28000000000000003</v>
      </c>
      <c r="Y2" s="1">
        <v>0.28000000000000003</v>
      </c>
      <c r="Z2" s="1">
        <v>0.4</v>
      </c>
      <c r="AA2" s="1">
        <v>0.4</v>
      </c>
      <c r="AB2" s="1">
        <v>0.4</v>
      </c>
      <c r="AC2" s="1">
        <v>0.4</v>
      </c>
      <c r="AD2" s="1">
        <v>0.4</v>
      </c>
      <c r="AE2" s="1">
        <v>0.4</v>
      </c>
      <c r="AF2" s="1">
        <v>0.4</v>
      </c>
      <c r="AG2" s="1">
        <v>0.4</v>
      </c>
      <c r="AH2" s="1">
        <v>0.4</v>
      </c>
      <c r="AI2" s="1">
        <v>0.7</v>
      </c>
      <c r="AJ2" s="1">
        <v>0.7</v>
      </c>
      <c r="AK2" s="1">
        <v>0.7</v>
      </c>
      <c r="AL2" s="1">
        <v>0.7</v>
      </c>
      <c r="AM2" s="1">
        <v>0.7</v>
      </c>
      <c r="AN2" s="1">
        <v>0.7</v>
      </c>
      <c r="AO2" s="1">
        <v>0.7</v>
      </c>
      <c r="AP2" s="1">
        <v>0.7</v>
      </c>
      <c r="AQ2" s="1">
        <v>0.7</v>
      </c>
      <c r="AR2" s="1">
        <v>0.7</v>
      </c>
      <c r="AS2" s="1">
        <v>0.7</v>
      </c>
      <c r="AT2" s="1">
        <v>0.7</v>
      </c>
      <c r="AU2" s="1">
        <v>0.7</v>
      </c>
      <c r="AV2" s="1">
        <v>0.7</v>
      </c>
      <c r="AW2" s="1">
        <v>0.7</v>
      </c>
      <c r="AX2" s="1" t="s">
        <v>13</v>
      </c>
      <c r="AY2" s="1" t="s">
        <v>13</v>
      </c>
      <c r="AZ2" s="1" t="s">
        <v>13</v>
      </c>
      <c r="BA2" s="1" t="s">
        <v>13</v>
      </c>
      <c r="BB2" s="1" t="s">
        <v>13</v>
      </c>
      <c r="BC2" s="1" t="s">
        <v>13</v>
      </c>
      <c r="BD2" s="1" t="s">
        <v>13</v>
      </c>
      <c r="BE2" s="1" t="s">
        <v>13</v>
      </c>
      <c r="BF2" s="1" t="s">
        <v>13</v>
      </c>
      <c r="BG2" s="1" t="s">
        <v>13</v>
      </c>
      <c r="BH2" s="1" t="s">
        <v>13</v>
      </c>
      <c r="BI2" s="1" t="s">
        <v>13</v>
      </c>
      <c r="BJ2" s="1" t="s">
        <v>13</v>
      </c>
      <c r="BK2" s="1" t="s">
        <v>13</v>
      </c>
      <c r="BL2" s="1"/>
    </row>
    <row r="3" spans="1:69" x14ac:dyDescent="0.25">
      <c r="A3" s="3" t="s">
        <v>1</v>
      </c>
      <c r="B3" s="1">
        <v>2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>
        <v>0.3</v>
      </c>
      <c r="O3" s="1">
        <v>0.3</v>
      </c>
      <c r="P3" s="1">
        <v>0.3</v>
      </c>
      <c r="Q3" s="1">
        <v>0.3</v>
      </c>
      <c r="R3" s="1">
        <v>0.3</v>
      </c>
      <c r="S3" s="1">
        <v>0.3</v>
      </c>
      <c r="T3" s="1">
        <v>0.3</v>
      </c>
      <c r="U3" s="1">
        <v>0.46</v>
      </c>
      <c r="V3" s="1">
        <v>0.46</v>
      </c>
      <c r="W3" s="1">
        <v>0.46</v>
      </c>
      <c r="X3" s="1">
        <v>0.46</v>
      </c>
      <c r="Y3" s="1">
        <v>0.66</v>
      </c>
      <c r="Z3" s="1">
        <v>0.66</v>
      </c>
      <c r="AA3" s="1">
        <v>0.66</v>
      </c>
      <c r="AB3" s="1">
        <v>0.66</v>
      </c>
      <c r="AC3" s="1">
        <v>0.66</v>
      </c>
      <c r="AD3" s="1">
        <v>0.66</v>
      </c>
      <c r="AE3" s="1">
        <v>0.66</v>
      </c>
      <c r="AF3" s="1">
        <v>0.66</v>
      </c>
      <c r="AG3" s="1">
        <v>0.66</v>
      </c>
      <c r="AH3" s="1">
        <v>0.66</v>
      </c>
      <c r="AI3" s="1">
        <v>0.66</v>
      </c>
      <c r="AJ3" s="1">
        <v>0.66</v>
      </c>
      <c r="AK3" s="1" t="s">
        <v>18</v>
      </c>
      <c r="AL3" s="1" t="s">
        <v>18</v>
      </c>
      <c r="AM3" s="1" t="s">
        <v>18</v>
      </c>
      <c r="AN3" s="1" t="s">
        <v>18</v>
      </c>
      <c r="AO3" s="1" t="s">
        <v>18</v>
      </c>
      <c r="AP3" s="1" t="s">
        <v>18</v>
      </c>
      <c r="AQ3" s="1" t="s">
        <v>18</v>
      </c>
      <c r="AR3" s="1" t="s">
        <v>18</v>
      </c>
      <c r="AS3" s="1" t="s">
        <v>29</v>
      </c>
      <c r="AT3" s="1" t="s">
        <v>29</v>
      </c>
      <c r="AU3" s="1" t="s">
        <v>29</v>
      </c>
      <c r="AV3" s="1" t="s">
        <v>29</v>
      </c>
      <c r="AW3" s="1" t="s">
        <v>29</v>
      </c>
      <c r="AX3" s="1" t="s">
        <v>29</v>
      </c>
      <c r="AY3" s="1" t="s">
        <v>29</v>
      </c>
      <c r="AZ3" s="1" t="s">
        <v>29</v>
      </c>
      <c r="BA3" s="1" t="s">
        <v>29</v>
      </c>
      <c r="BB3" s="1" t="s">
        <v>29</v>
      </c>
      <c r="BC3" s="1" t="s">
        <v>29</v>
      </c>
      <c r="BD3" s="1" t="s">
        <v>29</v>
      </c>
      <c r="BE3" s="1" t="s">
        <v>29</v>
      </c>
      <c r="BF3" s="1" t="s">
        <v>29</v>
      </c>
      <c r="BG3" s="8">
        <v>10</v>
      </c>
      <c r="BH3" s="1">
        <f>COUNTIF(C3:BF3,0.3)</f>
        <v>7</v>
      </c>
      <c r="BI3" s="1">
        <f>COUNTIF(C3:BF3,0.46)</f>
        <v>4</v>
      </c>
      <c r="BJ3" s="1">
        <f>COUNTIF(C3:BF3,0.66)</f>
        <v>12</v>
      </c>
      <c r="BK3" s="1">
        <f t="shared" ref="BK3:BK30" si="0">COUNTIF(C3:BF3,"p")</f>
        <v>8</v>
      </c>
      <c r="BL3" s="1">
        <f>(SUM(BG3:BK3))</f>
        <v>41</v>
      </c>
      <c r="BM3">
        <f>BG3/BL3*100</f>
        <v>24.390243902439025</v>
      </c>
      <c r="BN3">
        <f>BH3/BL3*100</f>
        <v>17.073170731707318</v>
      </c>
      <c r="BO3">
        <f>BI3/BL3*100</f>
        <v>9.7560975609756095</v>
      </c>
      <c r="BP3">
        <f>BJ3/BL3*100</f>
        <v>29.268292682926827</v>
      </c>
      <c r="BQ3">
        <f>BK3/BL3*100</f>
        <v>19.512195121951219</v>
      </c>
    </row>
    <row r="4" spans="1:69" x14ac:dyDescent="0.25">
      <c r="A4" s="3" t="s">
        <v>11</v>
      </c>
      <c r="B4" s="1">
        <v>3</v>
      </c>
      <c r="C4" s="1"/>
      <c r="D4" s="1">
        <v>0.36</v>
      </c>
      <c r="E4" s="1">
        <v>0.36</v>
      </c>
      <c r="F4" s="1">
        <v>0.36</v>
      </c>
      <c r="G4" s="1">
        <v>0.36</v>
      </c>
      <c r="H4" s="1">
        <v>0.36</v>
      </c>
      <c r="I4" s="1">
        <v>0.36</v>
      </c>
      <c r="J4" s="1">
        <v>0.36</v>
      </c>
      <c r="K4" s="1">
        <v>0.48</v>
      </c>
      <c r="L4" s="1">
        <v>0.48</v>
      </c>
      <c r="M4" s="1">
        <v>0.48</v>
      </c>
      <c r="N4" s="1">
        <v>0.48</v>
      </c>
      <c r="O4" s="1">
        <v>0.48</v>
      </c>
      <c r="P4" s="1">
        <v>0.48</v>
      </c>
      <c r="Q4" s="1">
        <v>0.48</v>
      </c>
      <c r="R4" s="1">
        <v>0.48</v>
      </c>
      <c r="S4" s="1">
        <v>0.84</v>
      </c>
      <c r="T4" s="1">
        <v>0.84</v>
      </c>
      <c r="U4" s="1">
        <v>0.84</v>
      </c>
      <c r="V4" s="1">
        <v>0.84</v>
      </c>
      <c r="W4" s="1">
        <v>0.84</v>
      </c>
      <c r="X4" s="1">
        <v>0.84</v>
      </c>
      <c r="Y4" s="1">
        <v>0.84</v>
      </c>
      <c r="Z4" s="1">
        <v>0.84</v>
      </c>
      <c r="AA4" s="1">
        <v>0.84</v>
      </c>
      <c r="AB4" s="1">
        <v>0.84</v>
      </c>
      <c r="AC4" s="1">
        <v>0.84</v>
      </c>
      <c r="AD4" s="1">
        <v>0.84</v>
      </c>
      <c r="AE4" s="1">
        <v>0.84</v>
      </c>
      <c r="AF4" s="1">
        <v>0.84</v>
      </c>
      <c r="AG4" s="1">
        <v>0.84</v>
      </c>
      <c r="AH4" s="1">
        <v>0.84</v>
      </c>
      <c r="AI4" s="1">
        <v>0.84</v>
      </c>
      <c r="AJ4" s="1">
        <v>0.84</v>
      </c>
      <c r="AK4" s="1">
        <v>0.84</v>
      </c>
      <c r="AL4" s="1">
        <v>0.84</v>
      </c>
      <c r="AM4" s="1">
        <v>0.84</v>
      </c>
      <c r="AN4" s="1">
        <v>0.84</v>
      </c>
      <c r="AO4" s="1">
        <v>0.84</v>
      </c>
      <c r="AP4" s="1" t="s">
        <v>13</v>
      </c>
      <c r="AQ4" s="1" t="s">
        <v>13</v>
      </c>
      <c r="AR4" s="1" t="s">
        <v>13</v>
      </c>
      <c r="AS4" s="1" t="s">
        <v>13</v>
      </c>
      <c r="AT4" s="1" t="s">
        <v>13</v>
      </c>
      <c r="AU4" s="1" t="s">
        <v>13</v>
      </c>
      <c r="AV4" s="1" t="s">
        <v>13</v>
      </c>
      <c r="AW4" s="1" t="s">
        <v>13</v>
      </c>
      <c r="AX4" s="1" t="s">
        <v>13</v>
      </c>
      <c r="AY4" s="1" t="s">
        <v>13</v>
      </c>
      <c r="AZ4" s="1" t="s">
        <v>13</v>
      </c>
      <c r="BA4" s="1" t="s">
        <v>13</v>
      </c>
      <c r="BB4" s="1" t="s">
        <v>13</v>
      </c>
      <c r="BC4" s="1" t="s">
        <v>13</v>
      </c>
      <c r="BD4" s="1" t="s">
        <v>13</v>
      </c>
      <c r="BE4" s="1" t="s">
        <v>13</v>
      </c>
      <c r="BF4" s="1" t="s">
        <v>13</v>
      </c>
      <c r="BG4" s="1" t="s">
        <v>13</v>
      </c>
      <c r="BH4" s="1" t="s">
        <v>13</v>
      </c>
      <c r="BI4" s="1" t="s">
        <v>13</v>
      </c>
      <c r="BJ4" s="1" t="s">
        <v>13</v>
      </c>
      <c r="BK4" s="1" t="s">
        <v>13</v>
      </c>
      <c r="BL4" s="1">
        <f t="shared" ref="BL4:BL30" si="1">(SUM(BG4:BK4))</f>
        <v>0</v>
      </c>
    </row>
    <row r="5" spans="1:69" x14ac:dyDescent="0.25">
      <c r="A5" s="3" t="s">
        <v>1</v>
      </c>
      <c r="B5" s="1">
        <v>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>
        <v>0.28000000000000003</v>
      </c>
      <c r="O5" s="1">
        <v>0.28000000000000003</v>
      </c>
      <c r="P5" s="1">
        <v>0.28000000000000003</v>
      </c>
      <c r="Q5" s="1">
        <v>0.28000000000000003</v>
      </c>
      <c r="R5" s="1">
        <v>0.28000000000000003</v>
      </c>
      <c r="S5" s="1">
        <v>0.28000000000000003</v>
      </c>
      <c r="T5" s="1">
        <v>0.44</v>
      </c>
      <c r="U5" s="1">
        <v>0.44</v>
      </c>
      <c r="V5" s="1">
        <v>0.44</v>
      </c>
      <c r="W5" s="1">
        <v>0.44</v>
      </c>
      <c r="X5" s="1">
        <v>0.44</v>
      </c>
      <c r="Y5" s="1">
        <v>0.64</v>
      </c>
      <c r="Z5" s="1">
        <v>0.64</v>
      </c>
      <c r="AA5" s="1">
        <v>0.64</v>
      </c>
      <c r="AB5" s="1">
        <v>0.64</v>
      </c>
      <c r="AC5" s="1">
        <v>0.64</v>
      </c>
      <c r="AD5" s="1">
        <v>0.64</v>
      </c>
      <c r="AE5" s="1">
        <v>0.64</v>
      </c>
      <c r="AF5" s="1">
        <v>0.64</v>
      </c>
      <c r="AG5" s="1">
        <v>0.64</v>
      </c>
      <c r="AH5" s="1">
        <v>0.64</v>
      </c>
      <c r="AI5" s="1">
        <v>0.64</v>
      </c>
      <c r="AJ5" s="1">
        <v>0.64</v>
      </c>
      <c r="AK5" s="1" t="s">
        <v>18</v>
      </c>
      <c r="AL5" s="1" t="s">
        <v>18</v>
      </c>
      <c r="AM5" s="1" t="s">
        <v>18</v>
      </c>
      <c r="AN5" s="1" t="s">
        <v>18</v>
      </c>
      <c r="AO5" s="1" t="s">
        <v>18</v>
      </c>
      <c r="AP5" s="1" t="s">
        <v>18</v>
      </c>
      <c r="AQ5" s="1" t="s">
        <v>18</v>
      </c>
      <c r="AR5" s="1" t="s">
        <v>18</v>
      </c>
      <c r="AS5" s="1" t="s">
        <v>18</v>
      </c>
      <c r="AT5" s="1" t="s">
        <v>29</v>
      </c>
      <c r="AU5" s="1" t="s">
        <v>29</v>
      </c>
      <c r="AV5" s="1" t="s">
        <v>29</v>
      </c>
      <c r="AW5" s="1" t="s">
        <v>29</v>
      </c>
      <c r="AX5" s="1" t="s">
        <v>29</v>
      </c>
      <c r="AY5" s="1" t="s">
        <v>29</v>
      </c>
      <c r="AZ5" s="1" t="s">
        <v>29</v>
      </c>
      <c r="BA5" s="1" t="s">
        <v>29</v>
      </c>
      <c r="BB5" s="1" t="s">
        <v>29</v>
      </c>
      <c r="BC5" s="1" t="s">
        <v>29</v>
      </c>
      <c r="BD5" s="1" t="s">
        <v>29</v>
      </c>
      <c r="BE5" s="1" t="s">
        <v>29</v>
      </c>
      <c r="BF5" s="1" t="s">
        <v>29</v>
      </c>
      <c r="BG5" s="8">
        <v>10</v>
      </c>
      <c r="BH5" s="1">
        <f>COUNTIF(C5:BF5,0.28)</f>
        <v>6</v>
      </c>
      <c r="BI5" s="1">
        <f>COUNTIF(C5:BF5,0.44)</f>
        <v>5</v>
      </c>
      <c r="BJ5" s="1">
        <f>COUNTIF(C5:BF5,0.64)</f>
        <v>12</v>
      </c>
      <c r="BK5" s="1">
        <f t="shared" si="0"/>
        <v>9</v>
      </c>
      <c r="BL5" s="1">
        <f t="shared" si="1"/>
        <v>42</v>
      </c>
      <c r="BM5">
        <f t="shared" ref="BM5:BM30" si="2">BG5/BL5*100</f>
        <v>23.809523809523807</v>
      </c>
      <c r="BN5">
        <f t="shared" ref="BN5:BN30" si="3">BH5/BL5*100</f>
        <v>14.285714285714285</v>
      </c>
      <c r="BO5">
        <f t="shared" ref="BO5:BO30" si="4">BI5/BL5*100</f>
        <v>11.904761904761903</v>
      </c>
      <c r="BP5">
        <f t="shared" ref="BP5:BP30" si="5">BJ5/BL5*100</f>
        <v>28.571428571428569</v>
      </c>
      <c r="BQ5">
        <f t="shared" ref="BQ5:BQ30" si="6">BK5/BL5*100</f>
        <v>21.428571428571427</v>
      </c>
    </row>
    <row r="6" spans="1:69" x14ac:dyDescent="0.25">
      <c r="A6" s="3" t="s">
        <v>11</v>
      </c>
      <c r="B6" s="1">
        <v>5</v>
      </c>
      <c r="C6" s="1"/>
      <c r="D6" s="1">
        <v>0.28000000000000003</v>
      </c>
      <c r="E6" s="1">
        <v>0.28000000000000003</v>
      </c>
      <c r="F6" s="1">
        <v>0.28000000000000003</v>
      </c>
      <c r="G6" s="1">
        <v>0.28000000000000003</v>
      </c>
      <c r="H6" s="1">
        <v>0.28000000000000003</v>
      </c>
      <c r="I6" s="1">
        <v>0.46</v>
      </c>
      <c r="J6" s="1">
        <v>0.46</v>
      </c>
      <c r="K6" s="1">
        <v>0.46</v>
      </c>
      <c r="L6" s="1">
        <v>0.46</v>
      </c>
      <c r="M6" s="1">
        <v>0.46</v>
      </c>
      <c r="N6" s="1">
        <v>0.46</v>
      </c>
      <c r="O6" s="1">
        <v>0.46</v>
      </c>
      <c r="P6" s="1">
        <v>0.6</v>
      </c>
      <c r="Q6" s="1">
        <v>0.6</v>
      </c>
      <c r="R6" s="1">
        <v>0.6</v>
      </c>
      <c r="S6" s="1">
        <v>0.6</v>
      </c>
      <c r="T6" s="1">
        <v>0.6</v>
      </c>
      <c r="U6" s="1">
        <v>0.6</v>
      </c>
      <c r="V6" s="1" t="s">
        <v>31</v>
      </c>
      <c r="W6" s="1" t="s">
        <v>32</v>
      </c>
      <c r="X6" s="1" t="s">
        <v>30</v>
      </c>
      <c r="Y6" s="1" t="s">
        <v>18</v>
      </c>
      <c r="Z6" s="1" t="s">
        <v>18</v>
      </c>
      <c r="AA6" s="1" t="s">
        <v>18</v>
      </c>
      <c r="AB6" s="1" t="s">
        <v>18</v>
      </c>
      <c r="AC6" s="1" t="s">
        <v>18</v>
      </c>
      <c r="AD6" s="1" t="s">
        <v>18</v>
      </c>
      <c r="AE6" s="1" t="s">
        <v>18</v>
      </c>
      <c r="AF6" s="1" t="s">
        <v>18</v>
      </c>
      <c r="AG6" s="1" t="s">
        <v>29</v>
      </c>
      <c r="AH6" s="1" t="s">
        <v>29</v>
      </c>
      <c r="AI6" s="1" t="s">
        <v>29</v>
      </c>
      <c r="AJ6" s="1" t="s">
        <v>29</v>
      </c>
      <c r="AK6" s="1" t="s">
        <v>29</v>
      </c>
      <c r="AL6" s="1" t="s">
        <v>29</v>
      </c>
      <c r="AM6" s="1" t="s">
        <v>29</v>
      </c>
      <c r="AN6" s="1" t="s">
        <v>29</v>
      </c>
      <c r="AO6" s="1" t="s">
        <v>29</v>
      </c>
      <c r="AP6" s="1" t="s">
        <v>29</v>
      </c>
      <c r="AQ6" s="1" t="s">
        <v>29</v>
      </c>
      <c r="AR6" s="1" t="s">
        <v>29</v>
      </c>
      <c r="AS6" s="1" t="s">
        <v>29</v>
      </c>
      <c r="AT6" s="1" t="s">
        <v>29</v>
      </c>
      <c r="AU6" s="1" t="s">
        <v>29</v>
      </c>
      <c r="AV6" s="1" t="s">
        <v>29</v>
      </c>
      <c r="AW6" s="1" t="s">
        <v>29</v>
      </c>
      <c r="AX6" s="1" t="s">
        <v>29</v>
      </c>
      <c r="AY6" s="1" t="s">
        <v>29</v>
      </c>
      <c r="AZ6" s="1" t="s">
        <v>29</v>
      </c>
      <c r="BA6" s="1" t="s">
        <v>29</v>
      </c>
      <c r="BB6" s="1" t="s">
        <v>29</v>
      </c>
      <c r="BC6" s="1" t="s">
        <v>29</v>
      </c>
      <c r="BD6" s="1" t="s">
        <v>29</v>
      </c>
      <c r="BE6" s="1" t="s">
        <v>29</v>
      </c>
      <c r="BF6" s="1" t="s">
        <v>29</v>
      </c>
      <c r="BG6" s="8">
        <v>8</v>
      </c>
      <c r="BH6" s="1">
        <f>COUNTIF(C6:BF6,0.28)</f>
        <v>5</v>
      </c>
      <c r="BI6" s="1">
        <f>COUNTIF(C6:BF6,0.46)</f>
        <v>7</v>
      </c>
      <c r="BJ6" s="1">
        <f>COUNTIF(C6:BF6,0.6)</f>
        <v>6</v>
      </c>
      <c r="BK6" s="1">
        <f t="shared" si="0"/>
        <v>8</v>
      </c>
      <c r="BL6" s="1">
        <f t="shared" si="1"/>
        <v>34</v>
      </c>
      <c r="BM6">
        <f t="shared" si="2"/>
        <v>23.52941176470588</v>
      </c>
      <c r="BN6">
        <f t="shared" si="3"/>
        <v>14.705882352941178</v>
      </c>
      <c r="BO6">
        <f t="shared" si="4"/>
        <v>20.588235294117645</v>
      </c>
      <c r="BP6">
        <f t="shared" si="5"/>
        <v>17.647058823529413</v>
      </c>
      <c r="BQ6">
        <f t="shared" si="6"/>
        <v>23.52941176470588</v>
      </c>
    </row>
    <row r="7" spans="1:69" x14ac:dyDescent="0.25">
      <c r="A7" s="3" t="s">
        <v>1</v>
      </c>
      <c r="B7" s="1">
        <v>6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>
        <v>0.3</v>
      </c>
      <c r="O7" s="1">
        <v>0.3</v>
      </c>
      <c r="P7" s="1">
        <v>0.3</v>
      </c>
      <c r="Q7" s="1">
        <v>0.3</v>
      </c>
      <c r="R7" s="1">
        <v>0.3</v>
      </c>
      <c r="S7" s="1">
        <v>0.3</v>
      </c>
      <c r="T7" s="1">
        <v>0.3</v>
      </c>
      <c r="U7" s="1">
        <v>0.3</v>
      </c>
      <c r="V7" s="1">
        <v>0.3</v>
      </c>
      <c r="W7" s="1">
        <v>0.42</v>
      </c>
      <c r="X7" s="1">
        <v>0.42</v>
      </c>
      <c r="Y7" s="1">
        <v>0.42</v>
      </c>
      <c r="Z7" s="1">
        <v>0.42</v>
      </c>
      <c r="AA7" s="1">
        <v>0.42</v>
      </c>
      <c r="AB7" s="1">
        <v>0.42</v>
      </c>
      <c r="AC7" s="1">
        <v>0.42</v>
      </c>
      <c r="AD7" s="1">
        <v>0.42</v>
      </c>
      <c r="AE7" s="1">
        <v>0.42</v>
      </c>
      <c r="AF7" s="1">
        <v>0.42</v>
      </c>
      <c r="AG7" s="1" t="s">
        <v>13</v>
      </c>
      <c r="AH7" s="1" t="s">
        <v>13</v>
      </c>
      <c r="AI7" s="1" t="s">
        <v>13</v>
      </c>
      <c r="AJ7" s="1" t="s">
        <v>13</v>
      </c>
      <c r="AK7" s="1" t="s">
        <v>13</v>
      </c>
      <c r="AL7" s="1" t="s">
        <v>13</v>
      </c>
      <c r="AM7" s="1" t="s">
        <v>13</v>
      </c>
      <c r="AN7" s="1" t="s">
        <v>13</v>
      </c>
      <c r="AO7" s="1" t="s">
        <v>13</v>
      </c>
      <c r="AP7" s="1" t="s">
        <v>13</v>
      </c>
      <c r="AQ7" s="1" t="s">
        <v>13</v>
      </c>
      <c r="AR7" s="1" t="s">
        <v>13</v>
      </c>
      <c r="AS7" s="1" t="s">
        <v>13</v>
      </c>
      <c r="AT7" s="1" t="s">
        <v>13</v>
      </c>
      <c r="AU7" s="1" t="s">
        <v>13</v>
      </c>
      <c r="AV7" s="1" t="s">
        <v>13</v>
      </c>
      <c r="AW7" s="1" t="s">
        <v>13</v>
      </c>
      <c r="AX7" s="1" t="s">
        <v>13</v>
      </c>
      <c r="AY7" s="1" t="s">
        <v>13</v>
      </c>
      <c r="AZ7" s="1" t="s">
        <v>13</v>
      </c>
      <c r="BA7" s="1" t="s">
        <v>13</v>
      </c>
      <c r="BB7" s="1" t="s">
        <v>13</v>
      </c>
      <c r="BC7" s="1" t="s">
        <v>13</v>
      </c>
      <c r="BD7" s="1" t="s">
        <v>13</v>
      </c>
      <c r="BE7" s="1" t="s">
        <v>13</v>
      </c>
      <c r="BF7" s="1" t="s">
        <v>13</v>
      </c>
      <c r="BG7" s="1" t="s">
        <v>13</v>
      </c>
      <c r="BH7" s="1" t="s">
        <v>13</v>
      </c>
      <c r="BI7" s="1" t="s">
        <v>13</v>
      </c>
      <c r="BJ7" s="1" t="s">
        <v>13</v>
      </c>
      <c r="BK7" s="1" t="s">
        <v>13</v>
      </c>
      <c r="BL7" s="1">
        <f t="shared" si="1"/>
        <v>0</v>
      </c>
    </row>
    <row r="8" spans="1:69" x14ac:dyDescent="0.25">
      <c r="A8" s="3" t="s">
        <v>7</v>
      </c>
      <c r="B8" s="1">
        <v>7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>
        <v>0.3</v>
      </c>
      <c r="T8" s="1">
        <v>0.3</v>
      </c>
      <c r="U8" s="1">
        <v>0.3</v>
      </c>
      <c r="V8" s="1">
        <v>0.3</v>
      </c>
      <c r="W8" s="1">
        <v>0.3</v>
      </c>
      <c r="X8" s="1">
        <v>0.3</v>
      </c>
      <c r="Y8" s="1">
        <v>0.3</v>
      </c>
      <c r="Z8" s="1">
        <v>0.3</v>
      </c>
      <c r="AA8" s="1">
        <v>0.3</v>
      </c>
      <c r="AB8" s="1">
        <v>0.3</v>
      </c>
      <c r="AC8" s="1">
        <v>0.4</v>
      </c>
      <c r="AD8" s="1">
        <v>0.4</v>
      </c>
      <c r="AE8" s="1">
        <v>0.4</v>
      </c>
      <c r="AF8" s="1">
        <v>0.4</v>
      </c>
      <c r="AG8" s="1">
        <v>0.7</v>
      </c>
      <c r="AH8" s="1">
        <v>0.7</v>
      </c>
      <c r="AI8" s="1">
        <v>0.7</v>
      </c>
      <c r="AJ8" s="1">
        <v>0.7</v>
      </c>
      <c r="AK8" s="1">
        <v>0.7</v>
      </c>
      <c r="AL8" s="1">
        <v>0.7</v>
      </c>
      <c r="AM8" s="1">
        <v>0.7</v>
      </c>
      <c r="AN8" s="1">
        <v>0.7</v>
      </c>
      <c r="AO8" s="1">
        <v>0.7</v>
      </c>
      <c r="AP8" s="1">
        <v>0.7</v>
      </c>
      <c r="AQ8" s="1" t="s">
        <v>18</v>
      </c>
      <c r="AR8" s="1" t="s">
        <v>18</v>
      </c>
      <c r="AS8" s="1" t="s">
        <v>18</v>
      </c>
      <c r="AT8" s="1" t="s">
        <v>18</v>
      </c>
      <c r="AU8" s="1" t="s">
        <v>18</v>
      </c>
      <c r="AV8" s="1" t="s">
        <v>18</v>
      </c>
      <c r="AW8" s="1" t="s">
        <v>18</v>
      </c>
      <c r="AX8" s="1" t="s">
        <v>18</v>
      </c>
      <c r="AY8" s="1" t="s">
        <v>29</v>
      </c>
      <c r="AZ8" s="1" t="s">
        <v>29</v>
      </c>
      <c r="BA8" s="1" t="s">
        <v>29</v>
      </c>
      <c r="BB8" s="1" t="s">
        <v>29</v>
      </c>
      <c r="BC8" s="1" t="s">
        <v>29</v>
      </c>
      <c r="BD8" s="1" t="s">
        <v>29</v>
      </c>
      <c r="BE8" s="1" t="s">
        <v>29</v>
      </c>
      <c r="BF8" s="1" t="s">
        <v>29</v>
      </c>
      <c r="BG8" s="8">
        <v>9</v>
      </c>
      <c r="BH8" s="1">
        <f>COUNTIF(C8:BF8,0.3)</f>
        <v>10</v>
      </c>
      <c r="BI8" s="1">
        <f>COUNTIF(C8:BF8,0.4)</f>
        <v>4</v>
      </c>
      <c r="BJ8" s="1">
        <f>COUNTIF(C8:BF8,0.7)</f>
        <v>10</v>
      </c>
      <c r="BK8" s="1">
        <f t="shared" si="0"/>
        <v>8</v>
      </c>
      <c r="BL8" s="1">
        <f t="shared" si="1"/>
        <v>41</v>
      </c>
      <c r="BM8">
        <f t="shared" si="2"/>
        <v>21.951219512195124</v>
      </c>
      <c r="BN8">
        <f t="shared" si="3"/>
        <v>24.390243902439025</v>
      </c>
      <c r="BO8">
        <f t="shared" si="4"/>
        <v>9.7560975609756095</v>
      </c>
      <c r="BP8">
        <f t="shared" si="5"/>
        <v>24.390243902439025</v>
      </c>
      <c r="BQ8">
        <f t="shared" si="6"/>
        <v>19.512195121951219</v>
      </c>
    </row>
    <row r="9" spans="1:69" x14ac:dyDescent="0.25">
      <c r="A9" s="3" t="s">
        <v>11</v>
      </c>
      <c r="B9" s="1">
        <v>8</v>
      </c>
      <c r="C9" s="1"/>
      <c r="D9" s="1"/>
      <c r="E9" s="1">
        <v>0.28000000000000003</v>
      </c>
      <c r="F9" s="1">
        <v>0.28000000000000003</v>
      </c>
      <c r="G9" s="1">
        <v>0.28000000000000003</v>
      </c>
      <c r="H9" s="1">
        <v>0.28000000000000003</v>
      </c>
      <c r="I9" s="1">
        <v>0.28000000000000003</v>
      </c>
      <c r="J9" s="1">
        <v>0.28000000000000003</v>
      </c>
      <c r="K9" s="1">
        <v>0.42</v>
      </c>
      <c r="L9" s="1">
        <v>0.42</v>
      </c>
      <c r="M9" s="1">
        <v>0.42</v>
      </c>
      <c r="N9" s="1">
        <v>0.42</v>
      </c>
      <c r="O9" s="1">
        <v>0.42</v>
      </c>
      <c r="P9" s="1">
        <v>0.42</v>
      </c>
      <c r="Q9" s="1">
        <v>0.72</v>
      </c>
      <c r="R9" s="1">
        <v>0.72</v>
      </c>
      <c r="S9" s="1">
        <v>0.72</v>
      </c>
      <c r="T9" s="1">
        <v>0.72</v>
      </c>
      <c r="U9" s="1">
        <v>0.72</v>
      </c>
      <c r="V9" s="1">
        <v>0.72</v>
      </c>
      <c r="W9" s="1">
        <v>0.72</v>
      </c>
      <c r="X9" s="1">
        <v>0.72</v>
      </c>
      <c r="Y9" s="1" t="s">
        <v>41</v>
      </c>
      <c r="Z9" s="1" t="s">
        <v>18</v>
      </c>
      <c r="AA9" s="1" t="s">
        <v>18</v>
      </c>
      <c r="AB9" s="1" t="s">
        <v>18</v>
      </c>
      <c r="AC9" s="1" t="s">
        <v>18</v>
      </c>
      <c r="AD9" s="1" t="s">
        <v>18</v>
      </c>
      <c r="AE9" s="1" t="s">
        <v>18</v>
      </c>
      <c r="AF9" s="1" t="s">
        <v>18</v>
      </c>
      <c r="AG9" s="1" t="s">
        <v>18</v>
      </c>
      <c r="AH9" s="1" t="s">
        <v>18</v>
      </c>
      <c r="AI9" s="1" t="s">
        <v>29</v>
      </c>
      <c r="AJ9" s="1" t="s">
        <v>29</v>
      </c>
      <c r="AK9" s="1" t="s">
        <v>29</v>
      </c>
      <c r="AL9" s="1" t="s">
        <v>29</v>
      </c>
      <c r="AM9" s="1" t="s">
        <v>29</v>
      </c>
      <c r="AN9" s="1" t="s">
        <v>29</v>
      </c>
      <c r="AO9" s="1" t="s">
        <v>29</v>
      </c>
      <c r="AP9" s="1" t="s">
        <v>29</v>
      </c>
      <c r="AQ9" s="1" t="s">
        <v>29</v>
      </c>
      <c r="AR9" s="1" t="s">
        <v>29</v>
      </c>
      <c r="AS9" s="1" t="s">
        <v>29</v>
      </c>
      <c r="AT9" s="1" t="s">
        <v>29</v>
      </c>
      <c r="AU9" s="1" t="s">
        <v>29</v>
      </c>
      <c r="AV9" s="1" t="s">
        <v>29</v>
      </c>
      <c r="AW9" s="1" t="s">
        <v>29</v>
      </c>
      <c r="AX9" s="1" t="s">
        <v>29</v>
      </c>
      <c r="AY9" s="1" t="s">
        <v>29</v>
      </c>
      <c r="AZ9" s="1" t="s">
        <v>29</v>
      </c>
      <c r="BA9" s="1" t="s">
        <v>29</v>
      </c>
      <c r="BB9" s="1" t="s">
        <v>29</v>
      </c>
      <c r="BC9" s="1" t="s">
        <v>29</v>
      </c>
      <c r="BD9" s="1" t="s">
        <v>29</v>
      </c>
      <c r="BE9" s="1" t="s">
        <v>29</v>
      </c>
      <c r="BF9" s="1" t="s">
        <v>29</v>
      </c>
      <c r="BG9" s="8">
        <v>9</v>
      </c>
      <c r="BH9" s="1">
        <f>COUNTIF(C9:BF9,0.28)</f>
        <v>6</v>
      </c>
      <c r="BI9" s="1">
        <f>COUNTIF(C9:BF9,0.42)</f>
        <v>6</v>
      </c>
      <c r="BJ9" s="1">
        <f>COUNTIF(C9:BF9,0.72)</f>
        <v>8</v>
      </c>
      <c r="BK9" s="1">
        <f t="shared" si="0"/>
        <v>9</v>
      </c>
      <c r="BL9" s="1">
        <f t="shared" si="1"/>
        <v>38</v>
      </c>
      <c r="BM9">
        <f t="shared" si="2"/>
        <v>23.684210526315788</v>
      </c>
      <c r="BN9">
        <f t="shared" si="3"/>
        <v>15.789473684210526</v>
      </c>
      <c r="BO9">
        <f t="shared" si="4"/>
        <v>15.789473684210526</v>
      </c>
      <c r="BP9">
        <f t="shared" si="5"/>
        <v>21.052631578947366</v>
      </c>
      <c r="BQ9">
        <f t="shared" si="6"/>
        <v>23.684210526315788</v>
      </c>
    </row>
    <row r="10" spans="1:69" x14ac:dyDescent="0.25">
      <c r="A10" s="3" t="s">
        <v>11</v>
      </c>
      <c r="B10" s="1">
        <v>9</v>
      </c>
      <c r="C10" s="1"/>
      <c r="D10" s="1"/>
      <c r="E10" s="1">
        <v>0.26</v>
      </c>
      <c r="F10" s="1">
        <v>0.26</v>
      </c>
      <c r="G10" s="1">
        <v>0.26</v>
      </c>
      <c r="H10" s="1">
        <v>0.26</v>
      </c>
      <c r="I10" s="1">
        <v>0.26</v>
      </c>
      <c r="J10" s="1">
        <v>0.26</v>
      </c>
      <c r="K10" s="1">
        <v>0.26</v>
      </c>
      <c r="L10" s="1">
        <v>0.26</v>
      </c>
      <c r="M10" s="1">
        <v>0.26</v>
      </c>
      <c r="N10" s="1">
        <v>0.26</v>
      </c>
      <c r="O10" s="1">
        <v>0.26</v>
      </c>
      <c r="P10" s="1">
        <v>0.4</v>
      </c>
      <c r="Q10" s="1">
        <v>0.4</v>
      </c>
      <c r="R10" s="1">
        <v>0.4</v>
      </c>
      <c r="S10" s="1">
        <v>0.4</v>
      </c>
      <c r="T10" s="1">
        <v>0.4</v>
      </c>
      <c r="U10" s="1">
        <v>0.4</v>
      </c>
      <c r="V10" s="1">
        <v>0.4</v>
      </c>
      <c r="W10" s="1">
        <v>0.4</v>
      </c>
      <c r="X10" s="1">
        <v>0.4</v>
      </c>
      <c r="Y10" s="1">
        <v>0.6</v>
      </c>
      <c r="Z10" s="1">
        <v>0.6</v>
      </c>
      <c r="AA10" s="1">
        <v>0.6</v>
      </c>
      <c r="AB10" s="1">
        <v>0.6</v>
      </c>
      <c r="AC10" s="1">
        <v>0.6</v>
      </c>
      <c r="AD10" s="1">
        <v>0.6</v>
      </c>
      <c r="AE10" s="1">
        <v>0.6</v>
      </c>
      <c r="AF10" s="1">
        <v>0.6</v>
      </c>
      <c r="AG10" s="1">
        <v>0.6</v>
      </c>
      <c r="AH10" s="1">
        <v>0.6</v>
      </c>
      <c r="AI10" s="1">
        <v>0.6</v>
      </c>
      <c r="AJ10" s="1">
        <v>0.6</v>
      </c>
      <c r="AK10" s="1">
        <v>0.6</v>
      </c>
      <c r="AL10" s="1">
        <v>0.6</v>
      </c>
      <c r="AM10" s="1">
        <v>0.6</v>
      </c>
      <c r="AN10" s="1">
        <v>0.6</v>
      </c>
      <c r="AO10" s="1" t="s">
        <v>18</v>
      </c>
      <c r="AP10" s="1" t="s">
        <v>18</v>
      </c>
      <c r="AQ10" s="1" t="s">
        <v>18</v>
      </c>
      <c r="AR10" s="1" t="s">
        <v>18</v>
      </c>
      <c r="AS10" s="1" t="s">
        <v>18</v>
      </c>
      <c r="AT10" s="1" t="s">
        <v>18</v>
      </c>
      <c r="AU10" s="1" t="s">
        <v>18</v>
      </c>
      <c r="AV10" s="1" t="s">
        <v>18</v>
      </c>
      <c r="AW10" s="1" t="s">
        <v>18</v>
      </c>
      <c r="AX10" s="1" t="s">
        <v>29</v>
      </c>
      <c r="AY10" s="1" t="s">
        <v>29</v>
      </c>
      <c r="AZ10" s="1" t="s">
        <v>29</v>
      </c>
      <c r="BA10" s="1" t="s">
        <v>29</v>
      </c>
      <c r="BB10" s="1" t="s">
        <v>29</v>
      </c>
      <c r="BC10" s="1" t="s">
        <v>29</v>
      </c>
      <c r="BD10" s="1" t="s">
        <v>29</v>
      </c>
      <c r="BE10" s="1" t="s">
        <v>29</v>
      </c>
      <c r="BF10" s="1" t="s">
        <v>29</v>
      </c>
      <c r="BG10" s="8">
        <v>9</v>
      </c>
      <c r="BH10" s="1">
        <f>COUNTIF(C10:BF10,0.26)</f>
        <v>11</v>
      </c>
      <c r="BI10" s="1">
        <f>COUNTIF(C10:BF10,0.4)</f>
        <v>9</v>
      </c>
      <c r="BJ10" s="1">
        <f>COUNTIF(C10:BF10,0.6)</f>
        <v>16</v>
      </c>
      <c r="BK10" s="1">
        <f t="shared" si="0"/>
        <v>9</v>
      </c>
      <c r="BL10" s="1">
        <f t="shared" si="1"/>
        <v>54</v>
      </c>
      <c r="BM10">
        <f t="shared" si="2"/>
        <v>16.666666666666664</v>
      </c>
      <c r="BN10">
        <f t="shared" si="3"/>
        <v>20.37037037037037</v>
      </c>
      <c r="BO10">
        <f t="shared" si="4"/>
        <v>16.666666666666664</v>
      </c>
      <c r="BP10">
        <f t="shared" si="5"/>
        <v>29.629629629629626</v>
      </c>
      <c r="BQ10">
        <f t="shared" si="6"/>
        <v>16.666666666666664</v>
      </c>
    </row>
    <row r="11" spans="1:69" x14ac:dyDescent="0.25">
      <c r="A11" s="3" t="s">
        <v>11</v>
      </c>
      <c r="B11" s="1">
        <v>10</v>
      </c>
      <c r="C11" s="1"/>
      <c r="D11" s="1"/>
      <c r="E11" s="1">
        <v>0.26</v>
      </c>
      <c r="F11" s="1">
        <v>0.26</v>
      </c>
      <c r="G11" s="1">
        <v>0.26</v>
      </c>
      <c r="H11" s="1">
        <v>0.26</v>
      </c>
      <c r="I11" s="1">
        <v>0.26</v>
      </c>
      <c r="J11" s="1">
        <v>0.26</v>
      </c>
      <c r="K11" s="1">
        <v>0.26</v>
      </c>
      <c r="L11" s="1">
        <v>0.26</v>
      </c>
      <c r="M11" s="1">
        <v>0.26</v>
      </c>
      <c r="N11" s="1">
        <v>0.26</v>
      </c>
      <c r="O11" s="1">
        <v>0.4</v>
      </c>
      <c r="P11" s="1">
        <v>0.4</v>
      </c>
      <c r="Q11" s="1">
        <v>0.4</v>
      </c>
      <c r="R11" s="1">
        <v>0.4</v>
      </c>
      <c r="S11" s="1">
        <v>0.4</v>
      </c>
      <c r="T11" s="1">
        <v>0.4</v>
      </c>
      <c r="U11" s="1">
        <v>0.6</v>
      </c>
      <c r="V11" s="1">
        <v>0.6</v>
      </c>
      <c r="W11" s="1">
        <v>0.6</v>
      </c>
      <c r="X11" s="1">
        <v>0.6</v>
      </c>
      <c r="Y11" s="1">
        <v>0.6</v>
      </c>
      <c r="Z11" s="1">
        <v>0.6</v>
      </c>
      <c r="AA11" s="1">
        <v>0.6</v>
      </c>
      <c r="AB11" s="1">
        <v>0.6</v>
      </c>
      <c r="AC11" s="1">
        <v>0.6</v>
      </c>
      <c r="AD11" s="1">
        <v>0.6</v>
      </c>
      <c r="AE11" s="1">
        <v>0.6</v>
      </c>
      <c r="AF11" s="1">
        <v>0.6</v>
      </c>
      <c r="AG11" s="1" t="s">
        <v>18</v>
      </c>
      <c r="AH11" s="1" t="s">
        <v>18</v>
      </c>
      <c r="AI11" s="1" t="s">
        <v>18</v>
      </c>
      <c r="AJ11" s="1" t="s">
        <v>18</v>
      </c>
      <c r="AK11" s="1" t="s">
        <v>18</v>
      </c>
      <c r="AL11" s="1" t="s">
        <v>18</v>
      </c>
      <c r="AM11" s="1" t="s">
        <v>18</v>
      </c>
      <c r="AN11" s="1" t="s">
        <v>18</v>
      </c>
      <c r="AO11" s="1" t="s">
        <v>18</v>
      </c>
      <c r="AP11" s="1" t="s">
        <v>29</v>
      </c>
      <c r="AQ11" s="1" t="s">
        <v>29</v>
      </c>
      <c r="AR11" s="1" t="s">
        <v>29</v>
      </c>
      <c r="AS11" s="1" t="s">
        <v>29</v>
      </c>
      <c r="AT11" s="1" t="s">
        <v>29</v>
      </c>
      <c r="AU11" s="1" t="s">
        <v>29</v>
      </c>
      <c r="AV11" s="1" t="s">
        <v>29</v>
      </c>
      <c r="AW11" s="1" t="s">
        <v>29</v>
      </c>
      <c r="AX11" s="1" t="s">
        <v>29</v>
      </c>
      <c r="AY11" s="1" t="s">
        <v>29</v>
      </c>
      <c r="AZ11" s="1" t="s">
        <v>29</v>
      </c>
      <c r="BA11" s="1" t="s">
        <v>29</v>
      </c>
      <c r="BB11" s="1" t="s">
        <v>29</v>
      </c>
      <c r="BC11" s="1" t="s">
        <v>29</v>
      </c>
      <c r="BD11" s="1" t="s">
        <v>29</v>
      </c>
      <c r="BE11" s="1" t="s">
        <v>29</v>
      </c>
      <c r="BF11" s="1" t="s">
        <v>29</v>
      </c>
      <c r="BG11" s="8">
        <v>9</v>
      </c>
      <c r="BH11" s="1">
        <f>COUNTIF(C11:BF11,0.26)</f>
        <v>10</v>
      </c>
      <c r="BI11" s="1">
        <f>COUNTIF(C11:BF11,0.4)</f>
        <v>6</v>
      </c>
      <c r="BJ11" s="1">
        <f>COUNTIF(C11:BF11,0.6)</f>
        <v>12</v>
      </c>
      <c r="BK11" s="1">
        <f t="shared" si="0"/>
        <v>9</v>
      </c>
      <c r="BL11" s="1">
        <f t="shared" si="1"/>
        <v>46</v>
      </c>
      <c r="BM11">
        <f t="shared" si="2"/>
        <v>19.565217391304348</v>
      </c>
      <c r="BN11">
        <f t="shared" si="3"/>
        <v>21.739130434782609</v>
      </c>
      <c r="BO11">
        <f t="shared" si="4"/>
        <v>13.043478260869565</v>
      </c>
      <c r="BP11">
        <f t="shared" si="5"/>
        <v>26.086956521739129</v>
      </c>
      <c r="BQ11">
        <f t="shared" si="6"/>
        <v>19.565217391304348</v>
      </c>
    </row>
    <row r="12" spans="1:69" x14ac:dyDescent="0.25">
      <c r="A12" s="3" t="s">
        <v>11</v>
      </c>
      <c r="B12" s="1">
        <v>11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>
        <v>0.32</v>
      </c>
      <c r="T12" s="1">
        <v>0.32</v>
      </c>
      <c r="U12" s="1">
        <v>0.32</v>
      </c>
      <c r="V12" s="1">
        <v>0.32</v>
      </c>
      <c r="W12" s="1">
        <v>0.32</v>
      </c>
      <c r="X12" s="1">
        <v>0.32</v>
      </c>
      <c r="Y12" s="1">
        <v>0.5</v>
      </c>
      <c r="Z12" s="1">
        <v>0.5</v>
      </c>
      <c r="AA12" s="1">
        <v>0.5</v>
      </c>
      <c r="AB12" s="1">
        <v>0.5</v>
      </c>
      <c r="AC12" s="1">
        <v>0.5</v>
      </c>
      <c r="AD12" s="1">
        <v>0.6</v>
      </c>
      <c r="AE12" s="1">
        <v>0.6</v>
      </c>
      <c r="AF12" s="1">
        <v>0.6</v>
      </c>
      <c r="AG12" s="1">
        <v>0.6</v>
      </c>
      <c r="AH12" s="1">
        <v>0.6</v>
      </c>
      <c r="AI12" s="1">
        <v>0.6</v>
      </c>
      <c r="AJ12" s="1">
        <v>0.6</v>
      </c>
      <c r="AK12" s="1">
        <v>0.6</v>
      </c>
      <c r="AL12" s="1">
        <v>0.6</v>
      </c>
      <c r="AM12" s="1">
        <v>0.6</v>
      </c>
      <c r="AN12" s="1">
        <v>0.6</v>
      </c>
      <c r="AO12" s="1">
        <v>0.6</v>
      </c>
      <c r="AP12" s="1">
        <v>0.6</v>
      </c>
      <c r="AQ12" s="1" t="s">
        <v>13</v>
      </c>
      <c r="AR12" s="1" t="s">
        <v>13</v>
      </c>
      <c r="AS12" s="1" t="s">
        <v>13</v>
      </c>
      <c r="AT12" s="1" t="s">
        <v>13</v>
      </c>
      <c r="AU12" s="1" t="s">
        <v>13</v>
      </c>
      <c r="AV12" s="1" t="s">
        <v>13</v>
      </c>
      <c r="AW12" s="1" t="s">
        <v>13</v>
      </c>
      <c r="AX12" s="1" t="s">
        <v>13</v>
      </c>
      <c r="AY12" s="1" t="s">
        <v>13</v>
      </c>
      <c r="AZ12" s="1" t="s">
        <v>13</v>
      </c>
      <c r="BA12" s="1" t="s">
        <v>13</v>
      </c>
      <c r="BB12" s="1" t="s">
        <v>13</v>
      </c>
      <c r="BC12" s="1" t="s">
        <v>13</v>
      </c>
      <c r="BD12" s="1" t="s">
        <v>13</v>
      </c>
      <c r="BE12" s="1" t="s">
        <v>13</v>
      </c>
      <c r="BF12" s="1" t="s">
        <v>13</v>
      </c>
      <c r="BG12" s="1" t="s">
        <v>13</v>
      </c>
      <c r="BH12" s="1" t="s">
        <v>13</v>
      </c>
      <c r="BI12" s="1" t="s">
        <v>13</v>
      </c>
      <c r="BJ12" s="1" t="s">
        <v>13</v>
      </c>
      <c r="BK12" s="1" t="s">
        <v>13</v>
      </c>
      <c r="BL12" s="1">
        <f t="shared" si="1"/>
        <v>0</v>
      </c>
    </row>
    <row r="13" spans="1:69" x14ac:dyDescent="0.25">
      <c r="A13" s="3" t="s">
        <v>1</v>
      </c>
      <c r="B13" s="1">
        <v>12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>
        <v>0.3</v>
      </c>
      <c r="O13" s="1">
        <v>0.3</v>
      </c>
      <c r="P13" s="1">
        <v>0.3</v>
      </c>
      <c r="Q13" s="1">
        <v>0.3</v>
      </c>
      <c r="R13" s="1">
        <v>0.3</v>
      </c>
      <c r="S13" s="1">
        <v>0.3</v>
      </c>
      <c r="T13" s="1">
        <v>0.44</v>
      </c>
      <c r="U13" s="1">
        <v>0.44</v>
      </c>
      <c r="V13" s="1">
        <v>0.44</v>
      </c>
      <c r="W13" s="1">
        <v>0.44</v>
      </c>
      <c r="X13" s="1">
        <v>0.44</v>
      </c>
      <c r="Y13" s="1">
        <v>0.64</v>
      </c>
      <c r="Z13" s="1">
        <v>0.64</v>
      </c>
      <c r="AA13" s="1">
        <v>0.64</v>
      </c>
      <c r="AB13" s="1">
        <v>0.64</v>
      </c>
      <c r="AC13" s="1">
        <v>0.64</v>
      </c>
      <c r="AD13" s="1">
        <v>0.64</v>
      </c>
      <c r="AE13" s="1">
        <v>0.64</v>
      </c>
      <c r="AF13" s="1">
        <v>0.64</v>
      </c>
      <c r="AG13" s="1">
        <v>0.64</v>
      </c>
      <c r="AH13" s="1">
        <v>0.64</v>
      </c>
      <c r="AI13" s="1">
        <v>0.64</v>
      </c>
      <c r="AJ13" s="1" t="s">
        <v>18</v>
      </c>
      <c r="AK13" s="1" t="s">
        <v>18</v>
      </c>
      <c r="AL13" s="1" t="s">
        <v>18</v>
      </c>
      <c r="AM13" s="1" t="s">
        <v>18</v>
      </c>
      <c r="AN13" s="1" t="s">
        <v>18</v>
      </c>
      <c r="AO13" s="1" t="s">
        <v>18</v>
      </c>
      <c r="AP13" s="1" t="s">
        <v>18</v>
      </c>
      <c r="AQ13" s="1" t="s">
        <v>18</v>
      </c>
      <c r="AR13" s="1" t="s">
        <v>29</v>
      </c>
      <c r="AS13" s="1" t="s">
        <v>29</v>
      </c>
      <c r="AT13" s="1" t="s">
        <v>29</v>
      </c>
      <c r="AU13" s="1" t="s">
        <v>29</v>
      </c>
      <c r="AV13" s="1" t="s">
        <v>29</v>
      </c>
      <c r="AW13" s="1" t="s">
        <v>29</v>
      </c>
      <c r="AX13" s="1" t="s">
        <v>29</v>
      </c>
      <c r="AY13" s="1" t="s">
        <v>29</v>
      </c>
      <c r="AZ13" s="1" t="s">
        <v>29</v>
      </c>
      <c r="BA13" s="1" t="s">
        <v>29</v>
      </c>
      <c r="BB13" s="1" t="s">
        <v>29</v>
      </c>
      <c r="BC13" s="1" t="s">
        <v>29</v>
      </c>
      <c r="BD13" s="1" t="s">
        <v>29</v>
      </c>
      <c r="BE13" s="1" t="s">
        <v>29</v>
      </c>
      <c r="BF13" s="1" t="s">
        <v>29</v>
      </c>
      <c r="BG13" s="8">
        <v>10</v>
      </c>
      <c r="BH13" s="1">
        <f>COUNTIF(C13:BF13,0.3)</f>
        <v>6</v>
      </c>
      <c r="BI13" s="1">
        <f>COUNTIF(C13:BF13,0.44)</f>
        <v>5</v>
      </c>
      <c r="BJ13" s="1">
        <f>COUNTIF(C13:BF13,0.64)</f>
        <v>11</v>
      </c>
      <c r="BK13" s="1">
        <f t="shared" si="0"/>
        <v>8</v>
      </c>
      <c r="BL13" s="1">
        <f t="shared" si="1"/>
        <v>40</v>
      </c>
      <c r="BM13">
        <f t="shared" si="2"/>
        <v>25</v>
      </c>
      <c r="BN13">
        <f t="shared" si="3"/>
        <v>15</v>
      </c>
      <c r="BO13">
        <f t="shared" si="4"/>
        <v>12.5</v>
      </c>
      <c r="BP13">
        <f t="shared" si="5"/>
        <v>27.500000000000004</v>
      </c>
      <c r="BQ13">
        <f t="shared" si="6"/>
        <v>20</v>
      </c>
    </row>
    <row r="14" spans="1:69" x14ac:dyDescent="0.25">
      <c r="A14" s="3" t="s">
        <v>5</v>
      </c>
      <c r="B14" s="1">
        <v>13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>
        <v>0.3</v>
      </c>
      <c r="R14" s="1">
        <v>0.3</v>
      </c>
      <c r="S14" s="1">
        <v>0.3</v>
      </c>
      <c r="T14" s="1">
        <v>0.3</v>
      </c>
      <c r="U14" s="1">
        <v>0.3</v>
      </c>
      <c r="V14" s="1">
        <v>0.3</v>
      </c>
      <c r="W14" s="1">
        <v>0.44</v>
      </c>
      <c r="X14" s="1">
        <v>0.44</v>
      </c>
      <c r="Y14" s="1">
        <v>0.44</v>
      </c>
      <c r="Z14" s="1">
        <v>0.72</v>
      </c>
      <c r="AA14" s="1">
        <v>0.72</v>
      </c>
      <c r="AB14" s="1">
        <v>0.72</v>
      </c>
      <c r="AC14" s="1">
        <v>0.72</v>
      </c>
      <c r="AD14" s="1">
        <v>0.72</v>
      </c>
      <c r="AE14" s="1">
        <v>0.72</v>
      </c>
      <c r="AF14" s="1">
        <v>0.72</v>
      </c>
      <c r="AG14" s="1">
        <v>0.72</v>
      </c>
      <c r="AH14" s="1">
        <v>0.72</v>
      </c>
      <c r="AI14" s="1">
        <v>0.72</v>
      </c>
      <c r="AJ14" s="1">
        <v>0.72</v>
      </c>
      <c r="AK14" s="1" t="s">
        <v>18</v>
      </c>
      <c r="AL14" s="1" t="s">
        <v>18</v>
      </c>
      <c r="AM14" s="1" t="s">
        <v>18</v>
      </c>
      <c r="AN14" s="1" t="s">
        <v>18</v>
      </c>
      <c r="AO14" s="1" t="s">
        <v>18</v>
      </c>
      <c r="AP14" s="1" t="s">
        <v>18</v>
      </c>
      <c r="AQ14" s="1" t="s">
        <v>18</v>
      </c>
      <c r="AR14" s="1" t="s">
        <v>18</v>
      </c>
      <c r="AS14" s="1" t="s">
        <v>18</v>
      </c>
      <c r="AT14" s="1" t="s">
        <v>29</v>
      </c>
      <c r="AU14" s="1" t="s">
        <v>29</v>
      </c>
      <c r="AV14" s="1" t="s">
        <v>29</v>
      </c>
      <c r="AW14" s="1" t="s">
        <v>29</v>
      </c>
      <c r="AX14" s="1" t="s">
        <v>29</v>
      </c>
      <c r="AY14" s="1" t="s">
        <v>29</v>
      </c>
      <c r="AZ14" s="1" t="s">
        <v>29</v>
      </c>
      <c r="BA14" s="1" t="s">
        <v>29</v>
      </c>
      <c r="BB14" s="1" t="s">
        <v>29</v>
      </c>
      <c r="BC14" s="1" t="s">
        <v>29</v>
      </c>
      <c r="BD14" s="1" t="s">
        <v>29</v>
      </c>
      <c r="BE14" s="1" t="s">
        <v>29</v>
      </c>
      <c r="BF14" s="1" t="s">
        <v>29</v>
      </c>
      <c r="BG14" s="8">
        <v>9</v>
      </c>
      <c r="BH14" s="1">
        <f t="shared" ref="BH14:BH30" si="7">COUNTIF(C14:BF14,0.3)</f>
        <v>6</v>
      </c>
      <c r="BI14" s="1">
        <f>COUNTIF(C14:BF14,0.44)</f>
        <v>3</v>
      </c>
      <c r="BJ14" s="1">
        <f>COUNTIF(C14:BF14,0.72)</f>
        <v>11</v>
      </c>
      <c r="BK14" s="1">
        <f t="shared" si="0"/>
        <v>9</v>
      </c>
      <c r="BL14" s="1">
        <f t="shared" si="1"/>
        <v>38</v>
      </c>
      <c r="BM14">
        <f t="shared" si="2"/>
        <v>23.684210526315788</v>
      </c>
      <c r="BN14">
        <f t="shared" si="3"/>
        <v>15.789473684210526</v>
      </c>
      <c r="BO14">
        <f t="shared" si="4"/>
        <v>7.8947368421052628</v>
      </c>
      <c r="BP14">
        <f t="shared" si="5"/>
        <v>28.947368421052634</v>
      </c>
      <c r="BQ14">
        <f t="shared" si="6"/>
        <v>23.684210526315788</v>
      </c>
    </row>
    <row r="15" spans="1:69" x14ac:dyDescent="0.25">
      <c r="A15" s="3" t="s">
        <v>5</v>
      </c>
      <c r="B15" s="1">
        <v>14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>
        <v>0.28000000000000003</v>
      </c>
      <c r="R15" s="1">
        <v>0.28000000000000003</v>
      </c>
      <c r="S15" s="1">
        <v>0.28000000000000003</v>
      </c>
      <c r="T15" s="1">
        <v>0.28000000000000003</v>
      </c>
      <c r="U15" s="1">
        <v>0.28000000000000003</v>
      </c>
      <c r="V15" s="1">
        <v>0.28000000000000003</v>
      </c>
      <c r="W15" s="1">
        <v>0.42</v>
      </c>
      <c r="X15" s="1">
        <v>0.42</v>
      </c>
      <c r="Y15" s="1">
        <v>0.42</v>
      </c>
      <c r="Z15" s="1">
        <v>0.68</v>
      </c>
      <c r="AA15" s="1">
        <v>0.68</v>
      </c>
      <c r="AB15" s="1">
        <v>0.68</v>
      </c>
      <c r="AC15" s="1">
        <v>0.68</v>
      </c>
      <c r="AD15" s="1">
        <v>0.68</v>
      </c>
      <c r="AE15" s="1">
        <v>0.68</v>
      </c>
      <c r="AF15" s="1">
        <v>0.68</v>
      </c>
      <c r="AG15" s="1">
        <v>0.68</v>
      </c>
      <c r="AH15" s="1">
        <v>0.68</v>
      </c>
      <c r="AI15" s="1">
        <v>0.68</v>
      </c>
      <c r="AJ15" s="1">
        <v>0.68</v>
      </c>
      <c r="AK15" s="1" t="s">
        <v>18</v>
      </c>
      <c r="AL15" s="1" t="s">
        <v>18</v>
      </c>
      <c r="AM15" s="1" t="s">
        <v>18</v>
      </c>
      <c r="AN15" s="1" t="s">
        <v>18</v>
      </c>
      <c r="AO15" s="1" t="s">
        <v>18</v>
      </c>
      <c r="AP15" s="1" t="s">
        <v>18</v>
      </c>
      <c r="AQ15" s="1" t="s">
        <v>18</v>
      </c>
      <c r="AR15" s="1" t="s">
        <v>18</v>
      </c>
      <c r="AS15" s="1" t="s">
        <v>18</v>
      </c>
      <c r="AT15" s="1" t="s">
        <v>18</v>
      </c>
      <c r="AU15" s="1" t="s">
        <v>29</v>
      </c>
      <c r="AV15" s="1" t="s">
        <v>29</v>
      </c>
      <c r="AW15" s="1" t="s">
        <v>29</v>
      </c>
      <c r="AX15" s="1" t="s">
        <v>29</v>
      </c>
      <c r="AY15" s="1" t="s">
        <v>29</v>
      </c>
      <c r="AZ15" s="1" t="s">
        <v>29</v>
      </c>
      <c r="BA15" s="1" t="s">
        <v>29</v>
      </c>
      <c r="BB15" s="1" t="s">
        <v>29</v>
      </c>
      <c r="BC15" s="1" t="s">
        <v>29</v>
      </c>
      <c r="BD15" s="1" t="s">
        <v>29</v>
      </c>
      <c r="BE15" s="1" t="s">
        <v>29</v>
      </c>
      <c r="BF15" s="1" t="s">
        <v>29</v>
      </c>
      <c r="BG15" s="8">
        <v>9</v>
      </c>
      <c r="BH15" s="1">
        <f>COUNTIF(C15:BF15,0.28)</f>
        <v>6</v>
      </c>
      <c r="BI15" s="1">
        <f>COUNTIF(C15:BF15,0.42)</f>
        <v>3</v>
      </c>
      <c r="BJ15" s="1">
        <f>COUNTIF(C15:BF15,0.68)</f>
        <v>11</v>
      </c>
      <c r="BK15" s="1">
        <f t="shared" si="0"/>
        <v>10</v>
      </c>
      <c r="BL15" s="1">
        <f t="shared" si="1"/>
        <v>39</v>
      </c>
      <c r="BM15">
        <f t="shared" si="2"/>
        <v>23.076923076923077</v>
      </c>
      <c r="BN15">
        <f t="shared" si="3"/>
        <v>15.384615384615385</v>
      </c>
      <c r="BO15">
        <f t="shared" si="4"/>
        <v>7.6923076923076925</v>
      </c>
      <c r="BP15">
        <f t="shared" si="5"/>
        <v>28.205128205128204</v>
      </c>
      <c r="BQ15">
        <f t="shared" si="6"/>
        <v>25.641025641025639</v>
      </c>
    </row>
    <row r="16" spans="1:69" x14ac:dyDescent="0.25">
      <c r="A16" s="3" t="s">
        <v>5</v>
      </c>
      <c r="B16" s="1">
        <v>15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>
        <v>0.28000000000000003</v>
      </c>
      <c r="R16" s="1">
        <v>0.28000000000000003</v>
      </c>
      <c r="S16" s="1">
        <v>0.28000000000000003</v>
      </c>
      <c r="T16" s="1">
        <v>0.28000000000000003</v>
      </c>
      <c r="U16" s="1">
        <v>0.28000000000000003</v>
      </c>
      <c r="V16" s="1">
        <v>0.28000000000000003</v>
      </c>
      <c r="W16" s="1">
        <v>0.28000000000000003</v>
      </c>
      <c r="X16" s="1">
        <v>0.28000000000000003</v>
      </c>
      <c r="Y16" s="1" t="s">
        <v>42</v>
      </c>
      <c r="Z16" s="1" t="s">
        <v>13</v>
      </c>
      <c r="AA16" s="1" t="s">
        <v>13</v>
      </c>
      <c r="AB16" s="1" t="s">
        <v>13</v>
      </c>
      <c r="AC16" s="1" t="s">
        <v>13</v>
      </c>
      <c r="AD16" s="1" t="s">
        <v>13</v>
      </c>
      <c r="AE16" s="1" t="s">
        <v>13</v>
      </c>
      <c r="AF16" s="1" t="s">
        <v>13</v>
      </c>
      <c r="AG16" s="1" t="s">
        <v>13</v>
      </c>
      <c r="AH16" s="1" t="s">
        <v>13</v>
      </c>
      <c r="AI16" s="1" t="s">
        <v>13</v>
      </c>
      <c r="AJ16" s="1" t="s">
        <v>13</v>
      </c>
      <c r="AK16" s="1" t="s">
        <v>13</v>
      </c>
      <c r="AL16" s="1" t="s">
        <v>13</v>
      </c>
      <c r="AM16" s="1" t="s">
        <v>13</v>
      </c>
      <c r="AN16" s="1" t="s">
        <v>13</v>
      </c>
      <c r="AO16" s="1" t="s">
        <v>13</v>
      </c>
      <c r="AP16" s="1" t="s">
        <v>13</v>
      </c>
      <c r="AQ16" s="1" t="s">
        <v>13</v>
      </c>
      <c r="AR16" s="1" t="s">
        <v>13</v>
      </c>
      <c r="AS16" s="1" t="s">
        <v>13</v>
      </c>
      <c r="AT16" s="1" t="s">
        <v>13</v>
      </c>
      <c r="AU16" s="1" t="s">
        <v>13</v>
      </c>
      <c r="AV16" s="1" t="s">
        <v>13</v>
      </c>
      <c r="AW16" s="1" t="s">
        <v>13</v>
      </c>
      <c r="AX16" s="1" t="s">
        <v>13</v>
      </c>
      <c r="AY16" s="1" t="s">
        <v>13</v>
      </c>
      <c r="AZ16" s="1" t="s">
        <v>13</v>
      </c>
      <c r="BA16" s="1" t="s">
        <v>13</v>
      </c>
      <c r="BB16" s="1" t="s">
        <v>13</v>
      </c>
      <c r="BC16" s="1" t="s">
        <v>13</v>
      </c>
      <c r="BD16" s="1" t="s">
        <v>13</v>
      </c>
      <c r="BE16" s="1" t="s">
        <v>13</v>
      </c>
      <c r="BF16" s="1" t="s">
        <v>13</v>
      </c>
      <c r="BG16" s="1" t="s">
        <v>13</v>
      </c>
      <c r="BH16" s="1" t="s">
        <v>13</v>
      </c>
      <c r="BI16" s="1" t="s">
        <v>13</v>
      </c>
      <c r="BJ16" s="1" t="s">
        <v>13</v>
      </c>
      <c r="BK16" s="1" t="s">
        <v>13</v>
      </c>
      <c r="BL16" s="1">
        <f t="shared" si="1"/>
        <v>0</v>
      </c>
    </row>
    <row r="17" spans="1:69" x14ac:dyDescent="0.25">
      <c r="A17" s="3" t="s">
        <v>5</v>
      </c>
      <c r="B17" s="1">
        <v>16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>
        <v>0.28000000000000003</v>
      </c>
      <c r="R17" s="1">
        <v>0.28000000000000003</v>
      </c>
      <c r="S17" s="1">
        <v>0.28000000000000003</v>
      </c>
      <c r="T17" s="1">
        <v>0.28000000000000003</v>
      </c>
      <c r="U17" s="1">
        <v>0.28000000000000003</v>
      </c>
      <c r="V17" s="1">
        <v>0.28000000000000003</v>
      </c>
      <c r="W17" s="1">
        <v>0.44</v>
      </c>
      <c r="X17" s="1">
        <v>0.44</v>
      </c>
      <c r="Y17" s="1">
        <v>0.44</v>
      </c>
      <c r="Z17" s="1">
        <v>0.62</v>
      </c>
      <c r="AA17" s="1">
        <v>0.62</v>
      </c>
      <c r="AB17" s="1">
        <v>0.62</v>
      </c>
      <c r="AC17" s="1">
        <v>0.62</v>
      </c>
      <c r="AD17" s="1">
        <v>0.62</v>
      </c>
      <c r="AE17" s="1">
        <v>0.62</v>
      </c>
      <c r="AF17" s="1">
        <v>0.62</v>
      </c>
      <c r="AG17" s="1">
        <v>0.62</v>
      </c>
      <c r="AH17" s="1">
        <v>0.62</v>
      </c>
      <c r="AI17" s="1">
        <v>0.62</v>
      </c>
      <c r="AJ17" s="1">
        <v>0.62</v>
      </c>
      <c r="AK17" s="1">
        <v>0.62</v>
      </c>
      <c r="AL17" s="1">
        <v>0.62</v>
      </c>
      <c r="AM17" s="1">
        <v>0.62</v>
      </c>
      <c r="AN17" s="1" t="s">
        <v>18</v>
      </c>
      <c r="AO17" s="1" t="s">
        <v>18</v>
      </c>
      <c r="AP17" s="1" t="s">
        <v>18</v>
      </c>
      <c r="AQ17" s="1" t="s">
        <v>18</v>
      </c>
      <c r="AR17" s="1" t="s">
        <v>18</v>
      </c>
      <c r="AS17" s="1" t="s">
        <v>18</v>
      </c>
      <c r="AT17" s="1" t="s">
        <v>18</v>
      </c>
      <c r="AU17" s="1" t="s">
        <v>18</v>
      </c>
      <c r="AV17" s="1" t="s">
        <v>18</v>
      </c>
      <c r="AW17" s="1" t="s">
        <v>29</v>
      </c>
      <c r="AX17" s="1" t="s">
        <v>29</v>
      </c>
      <c r="AY17" s="1" t="s">
        <v>29</v>
      </c>
      <c r="AZ17" s="1" t="s">
        <v>29</v>
      </c>
      <c r="BA17" s="1" t="s">
        <v>29</v>
      </c>
      <c r="BB17" s="1" t="s">
        <v>29</v>
      </c>
      <c r="BC17" s="1" t="s">
        <v>29</v>
      </c>
      <c r="BD17" s="1" t="s">
        <v>29</v>
      </c>
      <c r="BE17" s="1" t="s">
        <v>29</v>
      </c>
      <c r="BF17" s="1" t="s">
        <v>29</v>
      </c>
      <c r="BG17" s="8">
        <v>9</v>
      </c>
      <c r="BH17" s="1">
        <f>COUNTIF(C17:BF17,0.28)</f>
        <v>6</v>
      </c>
      <c r="BI17" s="1">
        <f>COUNTIF(C17:BF17,0.44)</f>
        <v>3</v>
      </c>
      <c r="BJ17" s="1">
        <f>COUNTIF(C17:BF17,0.62)</f>
        <v>14</v>
      </c>
      <c r="BK17" s="1">
        <f t="shared" si="0"/>
        <v>9</v>
      </c>
      <c r="BL17" s="1">
        <f t="shared" si="1"/>
        <v>41</v>
      </c>
      <c r="BM17">
        <f t="shared" si="2"/>
        <v>21.951219512195124</v>
      </c>
      <c r="BN17">
        <f t="shared" si="3"/>
        <v>14.634146341463413</v>
      </c>
      <c r="BO17">
        <f t="shared" si="4"/>
        <v>7.3170731707317067</v>
      </c>
      <c r="BP17">
        <f t="shared" si="5"/>
        <v>34.146341463414636</v>
      </c>
      <c r="BQ17">
        <f t="shared" si="6"/>
        <v>21.951219512195124</v>
      </c>
    </row>
    <row r="18" spans="1:69" x14ac:dyDescent="0.25">
      <c r="A18" s="3" t="s">
        <v>5</v>
      </c>
      <c r="B18" s="1">
        <v>17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>
        <v>0.26</v>
      </c>
      <c r="R18" s="1">
        <v>0.26</v>
      </c>
      <c r="S18" s="1">
        <v>0.26</v>
      </c>
      <c r="T18" s="1">
        <v>0.26</v>
      </c>
      <c r="U18" s="1">
        <v>0.26</v>
      </c>
      <c r="V18" s="1">
        <v>0.26</v>
      </c>
      <c r="W18" s="1">
        <v>0.44</v>
      </c>
      <c r="X18" s="1">
        <v>0.44</v>
      </c>
      <c r="Y18" s="1">
        <v>0.44</v>
      </c>
      <c r="Z18" s="1">
        <v>0.44</v>
      </c>
      <c r="AA18" s="1">
        <v>0.44</v>
      </c>
      <c r="AB18" s="1">
        <v>0.44</v>
      </c>
      <c r="AC18" s="1">
        <v>0.6</v>
      </c>
      <c r="AD18" s="1">
        <v>0.6</v>
      </c>
      <c r="AE18" s="1">
        <v>0.6</v>
      </c>
      <c r="AF18" s="1">
        <v>0.6</v>
      </c>
      <c r="AG18" s="1">
        <v>0.6</v>
      </c>
      <c r="AH18" s="1">
        <v>0.6</v>
      </c>
      <c r="AI18" s="1">
        <v>0.6</v>
      </c>
      <c r="AJ18" s="1">
        <v>0.6</v>
      </c>
      <c r="AK18" s="1">
        <v>0.6</v>
      </c>
      <c r="AL18" s="1">
        <v>0.6</v>
      </c>
      <c r="AM18" s="1" t="s">
        <v>18</v>
      </c>
      <c r="AN18" s="1" t="s">
        <v>18</v>
      </c>
      <c r="AO18" s="1" t="s">
        <v>18</v>
      </c>
      <c r="AP18" s="1" t="s">
        <v>18</v>
      </c>
      <c r="AQ18" s="1" t="s">
        <v>18</v>
      </c>
      <c r="AR18" s="1" t="s">
        <v>18</v>
      </c>
      <c r="AS18" s="1" t="s">
        <v>18</v>
      </c>
      <c r="AT18" s="1" t="s">
        <v>18</v>
      </c>
      <c r="AU18" s="1" t="s">
        <v>13</v>
      </c>
      <c r="AV18" s="1" t="s">
        <v>13</v>
      </c>
      <c r="AW18" s="1" t="s">
        <v>13</v>
      </c>
      <c r="AX18" s="1" t="s">
        <v>13</v>
      </c>
      <c r="AY18" s="1" t="s">
        <v>13</v>
      </c>
      <c r="AZ18" s="1" t="s">
        <v>13</v>
      </c>
      <c r="BA18" s="1" t="s">
        <v>13</v>
      </c>
      <c r="BB18" s="1" t="s">
        <v>13</v>
      </c>
      <c r="BC18" s="1" t="s">
        <v>13</v>
      </c>
      <c r="BD18" s="1" t="s">
        <v>13</v>
      </c>
      <c r="BE18" s="1" t="s">
        <v>13</v>
      </c>
      <c r="BF18" s="1" t="s">
        <v>13</v>
      </c>
      <c r="BG18" s="1" t="s">
        <v>13</v>
      </c>
      <c r="BH18" s="1" t="s">
        <v>13</v>
      </c>
      <c r="BI18" s="1" t="s">
        <v>13</v>
      </c>
      <c r="BJ18" s="1" t="s">
        <v>13</v>
      </c>
      <c r="BK18" s="1" t="s">
        <v>13</v>
      </c>
      <c r="BL18" s="1">
        <f t="shared" si="1"/>
        <v>0</v>
      </c>
    </row>
    <row r="19" spans="1:69" x14ac:dyDescent="0.25">
      <c r="A19" s="3" t="s">
        <v>5</v>
      </c>
      <c r="B19" s="1">
        <v>18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>
        <v>0.3</v>
      </c>
      <c r="R19" s="1">
        <v>0.3</v>
      </c>
      <c r="S19" s="1">
        <v>0.3</v>
      </c>
      <c r="T19" s="1">
        <v>0.3</v>
      </c>
      <c r="U19" s="1">
        <v>0.3</v>
      </c>
      <c r="V19" s="1">
        <v>0.3</v>
      </c>
      <c r="W19" s="1">
        <v>0.3</v>
      </c>
      <c r="X19" s="1">
        <v>0.3</v>
      </c>
      <c r="Y19" s="1">
        <v>0.3</v>
      </c>
      <c r="Z19" s="1">
        <v>0.42</v>
      </c>
      <c r="AA19" s="1">
        <v>0.42</v>
      </c>
      <c r="AB19" s="1">
        <v>0.42</v>
      </c>
      <c r="AC19" s="1">
        <v>0.42</v>
      </c>
      <c r="AD19" s="1">
        <v>0.42</v>
      </c>
      <c r="AE19" s="1">
        <v>0.42</v>
      </c>
      <c r="AF19" s="1">
        <v>0.6</v>
      </c>
      <c r="AG19" s="1">
        <v>0.6</v>
      </c>
      <c r="AH19" s="1">
        <v>0.6</v>
      </c>
      <c r="AI19" s="1">
        <v>0.6</v>
      </c>
      <c r="AJ19" s="1">
        <v>0.6</v>
      </c>
      <c r="AK19" s="1">
        <v>0.6</v>
      </c>
      <c r="AL19" s="1">
        <v>0.6</v>
      </c>
      <c r="AM19" s="1">
        <v>0.6</v>
      </c>
      <c r="AN19" s="1">
        <v>0.6</v>
      </c>
      <c r="AO19" s="1">
        <v>0.6</v>
      </c>
      <c r="AP19" s="1">
        <v>0.6</v>
      </c>
      <c r="AQ19" s="1">
        <v>0.6</v>
      </c>
      <c r="AR19" s="1">
        <v>0.6</v>
      </c>
      <c r="AS19" s="1">
        <v>0.6</v>
      </c>
      <c r="AT19" s="1">
        <v>0.6</v>
      </c>
      <c r="AU19" s="1" t="s">
        <v>13</v>
      </c>
      <c r="AV19" s="1" t="s">
        <v>13</v>
      </c>
      <c r="AW19" s="1" t="s">
        <v>13</v>
      </c>
      <c r="AX19" s="1" t="s">
        <v>13</v>
      </c>
      <c r="AY19" s="1" t="s">
        <v>13</v>
      </c>
      <c r="AZ19" s="1" t="s">
        <v>13</v>
      </c>
      <c r="BA19" s="1" t="s">
        <v>13</v>
      </c>
      <c r="BB19" s="1" t="s">
        <v>13</v>
      </c>
      <c r="BC19" s="1" t="s">
        <v>13</v>
      </c>
      <c r="BD19" s="1" t="s">
        <v>13</v>
      </c>
      <c r="BE19" s="1" t="s">
        <v>13</v>
      </c>
      <c r="BF19" s="1" t="s">
        <v>13</v>
      </c>
      <c r="BG19" s="1" t="s">
        <v>13</v>
      </c>
      <c r="BH19" s="1" t="s">
        <v>13</v>
      </c>
      <c r="BI19" s="1" t="s">
        <v>13</v>
      </c>
      <c r="BJ19" s="1" t="s">
        <v>13</v>
      </c>
      <c r="BK19" s="1" t="s">
        <v>13</v>
      </c>
      <c r="BL19" s="1">
        <f t="shared" si="1"/>
        <v>0</v>
      </c>
    </row>
    <row r="20" spans="1:69" x14ac:dyDescent="0.25">
      <c r="A20" s="3" t="s">
        <v>5</v>
      </c>
      <c r="B20" s="1">
        <v>19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>
        <v>0.26</v>
      </c>
      <c r="R20" s="1">
        <v>0.26</v>
      </c>
      <c r="S20" s="1">
        <v>0.26</v>
      </c>
      <c r="T20" s="1">
        <v>0.26</v>
      </c>
      <c r="U20" s="1" t="s">
        <v>13</v>
      </c>
      <c r="V20" s="1" t="s">
        <v>13</v>
      </c>
      <c r="W20" s="1" t="s">
        <v>13</v>
      </c>
      <c r="X20" s="1" t="s">
        <v>13</v>
      </c>
      <c r="Y20" s="1" t="s">
        <v>13</v>
      </c>
      <c r="Z20" s="1" t="s">
        <v>13</v>
      </c>
      <c r="AA20" s="1" t="s">
        <v>13</v>
      </c>
      <c r="AB20" s="1" t="s">
        <v>13</v>
      </c>
      <c r="AC20" s="1" t="s">
        <v>13</v>
      </c>
      <c r="AD20" s="1" t="s">
        <v>13</v>
      </c>
      <c r="AE20" s="1" t="s">
        <v>13</v>
      </c>
      <c r="AF20" s="1" t="s">
        <v>13</v>
      </c>
      <c r="AG20" s="1" t="s">
        <v>13</v>
      </c>
      <c r="AH20" s="1" t="s">
        <v>13</v>
      </c>
      <c r="AI20" s="1" t="s">
        <v>13</v>
      </c>
      <c r="AJ20" s="1" t="s">
        <v>13</v>
      </c>
      <c r="AK20" s="1" t="s">
        <v>13</v>
      </c>
      <c r="AL20" s="1" t="s">
        <v>13</v>
      </c>
      <c r="AM20" s="1" t="s">
        <v>13</v>
      </c>
      <c r="AN20" s="1" t="s">
        <v>13</v>
      </c>
      <c r="AO20" s="1" t="s">
        <v>13</v>
      </c>
      <c r="AP20" s="1" t="s">
        <v>13</v>
      </c>
      <c r="AQ20" s="1" t="s">
        <v>13</v>
      </c>
      <c r="AR20" s="1" t="s">
        <v>13</v>
      </c>
      <c r="AS20" s="1" t="s">
        <v>13</v>
      </c>
      <c r="AT20" s="1" t="s">
        <v>13</v>
      </c>
      <c r="AU20" s="1" t="s">
        <v>13</v>
      </c>
      <c r="AV20" s="1" t="s">
        <v>13</v>
      </c>
      <c r="AW20" s="1" t="s">
        <v>13</v>
      </c>
      <c r="AX20" s="1" t="s">
        <v>13</v>
      </c>
      <c r="AY20" s="1" t="s">
        <v>13</v>
      </c>
      <c r="AZ20" s="1" t="s">
        <v>13</v>
      </c>
      <c r="BA20" s="1" t="s">
        <v>13</v>
      </c>
      <c r="BB20" s="1" t="s">
        <v>13</v>
      </c>
      <c r="BC20" s="1" t="s">
        <v>13</v>
      </c>
      <c r="BD20" s="1" t="s">
        <v>13</v>
      </c>
      <c r="BE20" s="1" t="s">
        <v>13</v>
      </c>
      <c r="BF20" s="1" t="s">
        <v>13</v>
      </c>
      <c r="BG20" s="1" t="s">
        <v>13</v>
      </c>
      <c r="BH20" s="1" t="s">
        <v>13</v>
      </c>
      <c r="BI20" s="1" t="s">
        <v>13</v>
      </c>
      <c r="BJ20" s="1" t="s">
        <v>13</v>
      </c>
      <c r="BK20" s="1" t="s">
        <v>13</v>
      </c>
      <c r="BL20" s="1">
        <f t="shared" si="1"/>
        <v>0</v>
      </c>
    </row>
    <row r="21" spans="1:69" x14ac:dyDescent="0.25">
      <c r="A21" s="3" t="s">
        <v>5</v>
      </c>
      <c r="B21" s="1">
        <v>20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>
        <v>0.3</v>
      </c>
      <c r="S21" s="1">
        <v>0.3</v>
      </c>
      <c r="T21" s="1">
        <v>0.3</v>
      </c>
      <c r="U21" s="1">
        <v>0.3</v>
      </c>
      <c r="V21" s="1">
        <v>0.3</v>
      </c>
      <c r="W21" s="1">
        <v>0.3</v>
      </c>
      <c r="X21" s="1">
        <v>0.3</v>
      </c>
      <c r="Y21" s="1">
        <v>0.4</v>
      </c>
      <c r="Z21" s="1">
        <v>0.4</v>
      </c>
      <c r="AA21" s="1">
        <v>0.4</v>
      </c>
      <c r="AB21" s="1">
        <v>0.4</v>
      </c>
      <c r="AC21" s="1">
        <v>0.4</v>
      </c>
      <c r="AD21" s="1">
        <v>0.7</v>
      </c>
      <c r="AE21" s="1">
        <v>0.7</v>
      </c>
      <c r="AF21" s="1">
        <v>0.7</v>
      </c>
      <c r="AG21" s="1">
        <v>0.7</v>
      </c>
      <c r="AH21" s="1">
        <v>0.7</v>
      </c>
      <c r="AI21" s="1">
        <v>0.7</v>
      </c>
      <c r="AJ21" s="1">
        <v>0.7</v>
      </c>
      <c r="AK21" s="1">
        <v>0.7</v>
      </c>
      <c r="AL21" s="1">
        <v>0.7</v>
      </c>
      <c r="AM21" s="1">
        <v>0.7</v>
      </c>
      <c r="AN21" s="1" t="s">
        <v>18</v>
      </c>
      <c r="AO21" s="1" t="s">
        <v>18</v>
      </c>
      <c r="AP21" s="1" t="s">
        <v>18</v>
      </c>
      <c r="AQ21" s="1" t="s">
        <v>18</v>
      </c>
      <c r="AR21" s="1" t="s">
        <v>18</v>
      </c>
      <c r="AS21" s="1" t="s">
        <v>18</v>
      </c>
      <c r="AT21" s="1" t="s">
        <v>18</v>
      </c>
      <c r="AU21" s="1" t="s">
        <v>18</v>
      </c>
      <c r="AV21" s="1" t="s">
        <v>18</v>
      </c>
      <c r="AW21" s="1" t="s">
        <v>29</v>
      </c>
      <c r="AX21" s="1" t="s">
        <v>29</v>
      </c>
      <c r="AY21" s="1" t="s">
        <v>29</v>
      </c>
      <c r="AZ21" s="1" t="s">
        <v>29</v>
      </c>
      <c r="BA21" s="1" t="s">
        <v>29</v>
      </c>
      <c r="BB21" s="1" t="s">
        <v>29</v>
      </c>
      <c r="BC21" s="1" t="s">
        <v>29</v>
      </c>
      <c r="BD21" s="1" t="s">
        <v>29</v>
      </c>
      <c r="BE21" s="1" t="s">
        <v>29</v>
      </c>
      <c r="BF21" s="1" t="s">
        <v>29</v>
      </c>
      <c r="BG21" s="8">
        <v>10</v>
      </c>
      <c r="BH21" s="1">
        <f t="shared" si="7"/>
        <v>7</v>
      </c>
      <c r="BI21" s="1">
        <f>COUNTIF(C21:BF21,0.4)</f>
        <v>5</v>
      </c>
      <c r="BJ21" s="1">
        <f>COUNTIF(C21:BF21,0.7)</f>
        <v>10</v>
      </c>
      <c r="BK21" s="1">
        <f t="shared" si="0"/>
        <v>9</v>
      </c>
      <c r="BL21" s="1">
        <f t="shared" si="1"/>
        <v>41</v>
      </c>
      <c r="BM21">
        <f t="shared" si="2"/>
        <v>24.390243902439025</v>
      </c>
      <c r="BN21">
        <f t="shared" si="3"/>
        <v>17.073170731707318</v>
      </c>
      <c r="BO21">
        <f t="shared" si="4"/>
        <v>12.195121951219512</v>
      </c>
      <c r="BP21">
        <f t="shared" si="5"/>
        <v>24.390243902439025</v>
      </c>
      <c r="BQ21">
        <f t="shared" si="6"/>
        <v>21.951219512195124</v>
      </c>
    </row>
    <row r="22" spans="1:69" x14ac:dyDescent="0.25">
      <c r="A22" s="3" t="s">
        <v>5</v>
      </c>
      <c r="B22" s="1">
        <v>21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>
        <v>0.28000000000000003</v>
      </c>
      <c r="S22" s="1">
        <v>0.28000000000000003</v>
      </c>
      <c r="T22" s="1">
        <v>0.28000000000000003</v>
      </c>
      <c r="U22" s="1">
        <v>0.28000000000000003</v>
      </c>
      <c r="V22" s="1">
        <v>0.28000000000000003</v>
      </c>
      <c r="W22" s="1">
        <v>0.28000000000000003</v>
      </c>
      <c r="X22" s="1">
        <v>0.28000000000000003</v>
      </c>
      <c r="Y22" s="1">
        <v>0.4</v>
      </c>
      <c r="Z22" s="1">
        <v>0.4</v>
      </c>
      <c r="AA22" s="1">
        <v>0.4</v>
      </c>
      <c r="AB22" s="1">
        <v>0.4</v>
      </c>
      <c r="AC22" s="1">
        <v>0.4</v>
      </c>
      <c r="AD22" s="1">
        <v>0.7</v>
      </c>
      <c r="AE22" s="1">
        <v>0.7</v>
      </c>
      <c r="AF22" s="1">
        <v>0.7</v>
      </c>
      <c r="AG22" s="1">
        <v>0.7</v>
      </c>
      <c r="AH22" s="1">
        <v>0.7</v>
      </c>
      <c r="AI22" s="1">
        <v>0.7</v>
      </c>
      <c r="AJ22" s="1">
        <v>0.7</v>
      </c>
      <c r="AK22" s="1">
        <v>0.7</v>
      </c>
      <c r="AL22" s="1">
        <v>0.7</v>
      </c>
      <c r="AM22" s="1" t="s">
        <v>18</v>
      </c>
      <c r="AN22" s="1" t="s">
        <v>18</v>
      </c>
      <c r="AO22" s="1" t="s">
        <v>18</v>
      </c>
      <c r="AP22" s="1" t="s">
        <v>18</v>
      </c>
      <c r="AQ22" s="1" t="s">
        <v>18</v>
      </c>
      <c r="AR22" s="1" t="s">
        <v>18</v>
      </c>
      <c r="AS22" s="1" t="s">
        <v>18</v>
      </c>
      <c r="AT22" s="1" t="s">
        <v>18</v>
      </c>
      <c r="AU22" s="1" t="s">
        <v>18</v>
      </c>
      <c r="AV22" s="1" t="s">
        <v>18</v>
      </c>
      <c r="AW22" s="1" t="s">
        <v>29</v>
      </c>
      <c r="AX22" s="1" t="s">
        <v>29</v>
      </c>
      <c r="AY22" s="1" t="s">
        <v>29</v>
      </c>
      <c r="AZ22" s="1" t="s">
        <v>29</v>
      </c>
      <c r="BA22" s="1" t="s">
        <v>29</v>
      </c>
      <c r="BB22" s="1" t="s">
        <v>29</v>
      </c>
      <c r="BC22" s="1" t="s">
        <v>29</v>
      </c>
      <c r="BD22" s="1" t="s">
        <v>29</v>
      </c>
      <c r="BE22" s="1" t="s">
        <v>29</v>
      </c>
      <c r="BF22" s="1" t="s">
        <v>29</v>
      </c>
      <c r="BG22" s="8">
        <v>10</v>
      </c>
      <c r="BH22" s="1">
        <f>COUNTIF(C22:BF22,0.28)</f>
        <v>7</v>
      </c>
      <c r="BI22" s="1">
        <f>COUNTIF(C22:BF22,0.4)</f>
        <v>5</v>
      </c>
      <c r="BJ22" s="1">
        <f>COUNTIF(C22:BF22,0.7)</f>
        <v>9</v>
      </c>
      <c r="BK22" s="1">
        <f t="shared" si="0"/>
        <v>10</v>
      </c>
      <c r="BL22" s="1">
        <f t="shared" si="1"/>
        <v>41</v>
      </c>
      <c r="BM22">
        <f t="shared" si="2"/>
        <v>24.390243902439025</v>
      </c>
      <c r="BN22">
        <f t="shared" si="3"/>
        <v>17.073170731707318</v>
      </c>
      <c r="BO22">
        <f t="shared" si="4"/>
        <v>12.195121951219512</v>
      </c>
      <c r="BP22">
        <f t="shared" si="5"/>
        <v>21.951219512195124</v>
      </c>
      <c r="BQ22">
        <f t="shared" si="6"/>
        <v>24.390243902439025</v>
      </c>
    </row>
    <row r="23" spans="1:69" x14ac:dyDescent="0.25">
      <c r="A23" s="3" t="s">
        <v>5</v>
      </c>
      <c r="B23" s="1">
        <v>22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>
        <v>0.26</v>
      </c>
      <c r="S23" s="1">
        <v>0.26</v>
      </c>
      <c r="T23" s="1">
        <v>0.26</v>
      </c>
      <c r="U23" s="1">
        <v>0.26</v>
      </c>
      <c r="V23" s="1">
        <v>0.26</v>
      </c>
      <c r="W23" s="1">
        <v>0.26</v>
      </c>
      <c r="X23" s="1">
        <v>0.26</v>
      </c>
      <c r="Y23" s="1">
        <v>0.42</v>
      </c>
      <c r="Z23" s="1">
        <v>0.42</v>
      </c>
      <c r="AA23" s="1">
        <v>0.42</v>
      </c>
      <c r="AB23" s="1">
        <v>0.42</v>
      </c>
      <c r="AC23" s="1">
        <v>0.42</v>
      </c>
      <c r="AD23" s="1">
        <v>0.64</v>
      </c>
      <c r="AE23" s="1">
        <v>0.64</v>
      </c>
      <c r="AF23" s="1">
        <v>0.64</v>
      </c>
      <c r="AG23" s="1">
        <v>0.64</v>
      </c>
      <c r="AH23" s="1">
        <v>0.64</v>
      </c>
      <c r="AI23" s="1">
        <v>0.64</v>
      </c>
      <c r="AJ23" s="1">
        <v>0.64</v>
      </c>
      <c r="AK23" s="1">
        <v>0.64</v>
      </c>
      <c r="AL23" s="1">
        <v>0.64</v>
      </c>
      <c r="AM23" s="1">
        <v>0.64</v>
      </c>
      <c r="AN23" s="1">
        <v>0.64</v>
      </c>
      <c r="AO23" s="1" t="s">
        <v>13</v>
      </c>
      <c r="AP23" s="1" t="s">
        <v>13</v>
      </c>
      <c r="AQ23" s="1" t="s">
        <v>13</v>
      </c>
      <c r="AR23" s="1" t="s">
        <v>13</v>
      </c>
      <c r="AS23" s="1" t="s">
        <v>13</v>
      </c>
      <c r="AT23" s="1" t="s">
        <v>13</v>
      </c>
      <c r="AU23" s="1" t="s">
        <v>13</v>
      </c>
      <c r="AV23" s="1" t="s">
        <v>13</v>
      </c>
      <c r="AW23" s="1" t="s">
        <v>13</v>
      </c>
      <c r="AX23" s="1" t="s">
        <v>13</v>
      </c>
      <c r="AY23" s="1" t="s">
        <v>13</v>
      </c>
      <c r="AZ23" s="1" t="s">
        <v>13</v>
      </c>
      <c r="BA23" s="1" t="s">
        <v>13</v>
      </c>
      <c r="BB23" s="1" t="s">
        <v>13</v>
      </c>
      <c r="BC23" s="1" t="s">
        <v>13</v>
      </c>
      <c r="BD23" s="1" t="s">
        <v>13</v>
      </c>
      <c r="BE23" s="1" t="s">
        <v>13</v>
      </c>
      <c r="BF23" s="1" t="s">
        <v>13</v>
      </c>
      <c r="BG23" s="1" t="s">
        <v>13</v>
      </c>
      <c r="BH23" s="1" t="s">
        <v>13</v>
      </c>
      <c r="BI23" s="1" t="s">
        <v>13</v>
      </c>
      <c r="BJ23" s="1" t="s">
        <v>13</v>
      </c>
      <c r="BK23" s="1" t="s">
        <v>13</v>
      </c>
      <c r="BL23" s="1">
        <f t="shared" si="1"/>
        <v>0</v>
      </c>
    </row>
    <row r="24" spans="1:69" x14ac:dyDescent="0.25">
      <c r="A24" s="3" t="s">
        <v>7</v>
      </c>
      <c r="B24" s="1">
        <v>23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>
        <v>0.28000000000000003</v>
      </c>
      <c r="S24" s="1">
        <v>0.28000000000000003</v>
      </c>
      <c r="T24" s="1">
        <v>0.28000000000000003</v>
      </c>
      <c r="U24" s="1">
        <v>0.28000000000000003</v>
      </c>
      <c r="V24" s="1">
        <v>0.28000000000000003</v>
      </c>
      <c r="W24" s="1">
        <v>0.28000000000000003</v>
      </c>
      <c r="X24" s="1">
        <v>0.28000000000000003</v>
      </c>
      <c r="Y24" s="1">
        <v>0.44</v>
      </c>
      <c r="Z24" s="1">
        <v>0.44</v>
      </c>
      <c r="AA24" s="1">
        <v>0.44</v>
      </c>
      <c r="AB24" s="1">
        <v>0.44</v>
      </c>
      <c r="AC24" s="1">
        <v>0.44</v>
      </c>
      <c r="AD24" s="1">
        <v>0.44</v>
      </c>
      <c r="AE24" s="1">
        <v>0.44</v>
      </c>
      <c r="AF24" s="1">
        <v>0.6</v>
      </c>
      <c r="AG24" s="1">
        <v>0.6</v>
      </c>
      <c r="AH24" s="1">
        <v>0.6</v>
      </c>
      <c r="AI24" s="1">
        <v>0.6</v>
      </c>
      <c r="AJ24" s="1">
        <v>0.6</v>
      </c>
      <c r="AK24" s="1">
        <v>0.6</v>
      </c>
      <c r="AL24" s="1">
        <v>0.6</v>
      </c>
      <c r="AM24" s="1">
        <v>0.6</v>
      </c>
      <c r="AN24" s="1">
        <v>0.6</v>
      </c>
      <c r="AO24" s="1">
        <v>0.6</v>
      </c>
      <c r="AP24" s="1">
        <v>0.6</v>
      </c>
      <c r="AQ24" s="1" t="s">
        <v>18</v>
      </c>
      <c r="AR24" s="1" t="s">
        <v>18</v>
      </c>
      <c r="AS24" s="1" t="s">
        <v>18</v>
      </c>
      <c r="AT24" s="1" t="s">
        <v>18</v>
      </c>
      <c r="AU24" s="1" t="s">
        <v>18</v>
      </c>
      <c r="AV24" s="1" t="s">
        <v>18</v>
      </c>
      <c r="AW24" s="1" t="s">
        <v>18</v>
      </c>
      <c r="AX24" s="1" t="s">
        <v>18</v>
      </c>
      <c r="AY24" s="1" t="s">
        <v>18</v>
      </c>
      <c r="AZ24" s="1" t="s">
        <v>18</v>
      </c>
      <c r="BA24" s="1" t="s">
        <v>18</v>
      </c>
      <c r="BB24" s="1" t="s">
        <v>29</v>
      </c>
      <c r="BC24" s="1" t="s">
        <v>29</v>
      </c>
      <c r="BD24" s="1" t="s">
        <v>29</v>
      </c>
      <c r="BE24" s="1" t="s">
        <v>29</v>
      </c>
      <c r="BF24" s="1" t="s">
        <v>29</v>
      </c>
      <c r="BG24" s="8">
        <v>8</v>
      </c>
      <c r="BH24" s="1">
        <f>COUNTIF(C24:BF24,0.28)</f>
        <v>7</v>
      </c>
      <c r="BI24" s="1">
        <f>COUNTIF(C24:BF24,0.44)</f>
        <v>7</v>
      </c>
      <c r="BJ24" s="1">
        <f>COUNTIF(C24:BF24,0.6)</f>
        <v>11</v>
      </c>
      <c r="BK24" s="1">
        <f t="shared" si="0"/>
        <v>11</v>
      </c>
      <c r="BL24" s="1">
        <f t="shared" si="1"/>
        <v>44</v>
      </c>
      <c r="BM24">
        <f t="shared" si="2"/>
        <v>18.181818181818183</v>
      </c>
      <c r="BN24">
        <f t="shared" si="3"/>
        <v>15.909090909090908</v>
      </c>
      <c r="BO24">
        <f t="shared" si="4"/>
        <v>15.909090909090908</v>
      </c>
      <c r="BP24">
        <f t="shared" si="5"/>
        <v>25</v>
      </c>
      <c r="BQ24">
        <f t="shared" si="6"/>
        <v>25</v>
      </c>
    </row>
    <row r="25" spans="1:69" x14ac:dyDescent="0.25">
      <c r="A25" s="3" t="s">
        <v>7</v>
      </c>
      <c r="B25" s="1">
        <v>24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>
        <v>0.28000000000000003</v>
      </c>
      <c r="S25" s="1">
        <v>0.28000000000000003</v>
      </c>
      <c r="T25" s="1">
        <v>0.28000000000000003</v>
      </c>
      <c r="U25" s="1">
        <v>0.28000000000000003</v>
      </c>
      <c r="V25" s="1">
        <v>0.28000000000000003</v>
      </c>
      <c r="W25" s="1">
        <v>0.28000000000000003</v>
      </c>
      <c r="X25" s="1">
        <v>0.28000000000000003</v>
      </c>
      <c r="Y25" s="1" t="s">
        <v>13</v>
      </c>
      <c r="Z25" s="1" t="s">
        <v>13</v>
      </c>
      <c r="AA25" s="1" t="s">
        <v>13</v>
      </c>
      <c r="AB25" s="1" t="s">
        <v>13</v>
      </c>
      <c r="AC25" s="1" t="s">
        <v>13</v>
      </c>
      <c r="AD25" s="1" t="s">
        <v>13</v>
      </c>
      <c r="AE25" s="1" t="s">
        <v>13</v>
      </c>
      <c r="AF25" s="1" t="s">
        <v>13</v>
      </c>
      <c r="AG25" s="1" t="s">
        <v>13</v>
      </c>
      <c r="AH25" s="1" t="s">
        <v>13</v>
      </c>
      <c r="AI25" s="1" t="s">
        <v>13</v>
      </c>
      <c r="AJ25" s="1" t="s">
        <v>13</v>
      </c>
      <c r="AK25" s="1" t="s">
        <v>13</v>
      </c>
      <c r="AL25" s="1" t="s">
        <v>13</v>
      </c>
      <c r="AM25" s="1" t="s">
        <v>13</v>
      </c>
      <c r="AN25" s="1" t="s">
        <v>13</v>
      </c>
      <c r="AO25" s="1" t="s">
        <v>13</v>
      </c>
      <c r="AP25" s="1" t="s">
        <v>13</v>
      </c>
      <c r="AQ25" s="1" t="s">
        <v>13</v>
      </c>
      <c r="AR25" s="1" t="s">
        <v>13</v>
      </c>
      <c r="AS25" s="1" t="s">
        <v>13</v>
      </c>
      <c r="AT25" s="1" t="s">
        <v>13</v>
      </c>
      <c r="AU25" s="1" t="s">
        <v>13</v>
      </c>
      <c r="AV25" s="1" t="s">
        <v>13</v>
      </c>
      <c r="AW25" s="1" t="s">
        <v>13</v>
      </c>
      <c r="AX25" s="1" t="s">
        <v>13</v>
      </c>
      <c r="AY25" s="1" t="s">
        <v>13</v>
      </c>
      <c r="AZ25" s="1" t="s">
        <v>13</v>
      </c>
      <c r="BA25" s="1" t="s">
        <v>13</v>
      </c>
      <c r="BB25" s="1" t="s">
        <v>13</v>
      </c>
      <c r="BC25" s="1" t="s">
        <v>13</v>
      </c>
      <c r="BD25" s="1" t="s">
        <v>13</v>
      </c>
      <c r="BE25" s="1" t="s">
        <v>13</v>
      </c>
      <c r="BF25" s="1" t="s">
        <v>13</v>
      </c>
      <c r="BG25" s="1" t="s">
        <v>13</v>
      </c>
      <c r="BH25" s="1" t="s">
        <v>13</v>
      </c>
      <c r="BI25" s="1" t="s">
        <v>13</v>
      </c>
      <c r="BJ25" s="1" t="s">
        <v>13</v>
      </c>
      <c r="BK25" s="1" t="s">
        <v>13</v>
      </c>
      <c r="BL25" s="1">
        <f t="shared" si="1"/>
        <v>0</v>
      </c>
    </row>
    <row r="26" spans="1:69" x14ac:dyDescent="0.25">
      <c r="A26" s="3" t="s">
        <v>7</v>
      </c>
      <c r="B26" s="1">
        <v>25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>
        <v>0.3</v>
      </c>
      <c r="S26" s="1">
        <v>0.3</v>
      </c>
      <c r="T26" s="1">
        <v>0.3</v>
      </c>
      <c r="U26" s="1">
        <v>0.3</v>
      </c>
      <c r="V26" s="1">
        <v>0.3</v>
      </c>
      <c r="W26" s="1">
        <v>0.3</v>
      </c>
      <c r="X26" s="1">
        <v>0.3</v>
      </c>
      <c r="Y26" s="1">
        <v>0.44</v>
      </c>
      <c r="Z26" s="1">
        <v>0.44</v>
      </c>
      <c r="AA26" s="1">
        <v>0.44</v>
      </c>
      <c r="AB26" s="1">
        <v>0.44</v>
      </c>
      <c r="AC26" s="1">
        <v>0.44</v>
      </c>
      <c r="AD26" s="1">
        <v>0.68</v>
      </c>
      <c r="AE26" s="1">
        <v>0.68</v>
      </c>
      <c r="AF26" s="1">
        <v>0.68</v>
      </c>
      <c r="AG26" s="1">
        <v>0.68</v>
      </c>
      <c r="AH26" s="1">
        <v>0.68</v>
      </c>
      <c r="AI26" s="1">
        <v>0.68</v>
      </c>
      <c r="AJ26" s="1">
        <v>0.68</v>
      </c>
      <c r="AK26" s="1">
        <v>0.68</v>
      </c>
      <c r="AL26" s="1">
        <v>0.68</v>
      </c>
      <c r="AM26" s="1" t="s">
        <v>18</v>
      </c>
      <c r="AN26" s="1" t="s">
        <v>18</v>
      </c>
      <c r="AO26" s="1" t="s">
        <v>18</v>
      </c>
      <c r="AP26" s="1" t="s">
        <v>18</v>
      </c>
      <c r="AQ26" s="1" t="s">
        <v>18</v>
      </c>
      <c r="AR26" s="1" t="s">
        <v>18</v>
      </c>
      <c r="AS26" s="1" t="s">
        <v>18</v>
      </c>
      <c r="AT26" s="1" t="s">
        <v>18</v>
      </c>
      <c r="AU26" s="1" t="s">
        <v>18</v>
      </c>
      <c r="AV26" s="1" t="s">
        <v>18</v>
      </c>
      <c r="AW26" s="1" t="s">
        <v>29</v>
      </c>
      <c r="AX26" s="1" t="s">
        <v>29</v>
      </c>
      <c r="AY26" s="1" t="s">
        <v>29</v>
      </c>
      <c r="AZ26" s="1" t="s">
        <v>29</v>
      </c>
      <c r="BA26" s="1" t="s">
        <v>29</v>
      </c>
      <c r="BB26" s="1" t="s">
        <v>29</v>
      </c>
      <c r="BC26" s="1" t="s">
        <v>29</v>
      </c>
      <c r="BD26" s="1" t="s">
        <v>29</v>
      </c>
      <c r="BE26" s="1" t="s">
        <v>29</v>
      </c>
      <c r="BF26" s="1" t="s">
        <v>29</v>
      </c>
      <c r="BG26" s="8">
        <v>8</v>
      </c>
      <c r="BH26" s="1">
        <f>COUNTIF(C26:BF26,0.3)</f>
        <v>7</v>
      </c>
      <c r="BI26" s="1">
        <f>COUNTIF(C26:BF26,0.44)</f>
        <v>5</v>
      </c>
      <c r="BJ26" s="1">
        <f>COUNTIF(C26:BF26,0.68)</f>
        <v>9</v>
      </c>
      <c r="BK26" s="1">
        <f t="shared" si="0"/>
        <v>10</v>
      </c>
      <c r="BL26" s="1">
        <f t="shared" si="1"/>
        <v>39</v>
      </c>
      <c r="BM26">
        <f t="shared" si="2"/>
        <v>20.512820512820511</v>
      </c>
      <c r="BN26">
        <f t="shared" si="3"/>
        <v>17.948717948717949</v>
      </c>
      <c r="BO26">
        <f t="shared" si="4"/>
        <v>12.820512820512819</v>
      </c>
      <c r="BP26">
        <f t="shared" si="5"/>
        <v>23.076923076923077</v>
      </c>
      <c r="BQ26">
        <f t="shared" si="6"/>
        <v>25.641025641025639</v>
      </c>
    </row>
    <row r="27" spans="1:69" x14ac:dyDescent="0.25">
      <c r="A27" s="3" t="s">
        <v>7</v>
      </c>
      <c r="B27" s="1">
        <v>26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>
        <v>0.3</v>
      </c>
      <c r="S27" s="1">
        <v>0.3</v>
      </c>
      <c r="T27" s="1">
        <v>0.3</v>
      </c>
      <c r="U27" s="1">
        <v>0.3</v>
      </c>
      <c r="V27" s="1">
        <v>0.3</v>
      </c>
      <c r="W27" s="1">
        <v>0.3</v>
      </c>
      <c r="X27" s="1">
        <v>0.3</v>
      </c>
      <c r="Y27" s="1">
        <v>0.42</v>
      </c>
      <c r="Z27" s="1">
        <v>0.42</v>
      </c>
      <c r="AA27" s="1">
        <v>0.42</v>
      </c>
      <c r="AB27" s="1">
        <v>0.42</v>
      </c>
      <c r="AC27" s="1">
        <v>0.42</v>
      </c>
      <c r="AD27" s="1">
        <v>0.66</v>
      </c>
      <c r="AE27" s="1">
        <v>0.66</v>
      </c>
      <c r="AF27" s="1">
        <v>0.66</v>
      </c>
      <c r="AG27" s="1">
        <v>0.66</v>
      </c>
      <c r="AH27" s="1">
        <v>0.66</v>
      </c>
      <c r="AI27" s="1">
        <v>0.66</v>
      </c>
      <c r="AJ27" s="1">
        <v>0.66</v>
      </c>
      <c r="AK27" s="1">
        <v>0.66</v>
      </c>
      <c r="AL27" s="1">
        <v>0.66</v>
      </c>
      <c r="AM27" s="1" t="s">
        <v>18</v>
      </c>
      <c r="AN27" s="1" t="s">
        <v>18</v>
      </c>
      <c r="AO27" s="1" t="s">
        <v>18</v>
      </c>
      <c r="AP27" s="1" t="s">
        <v>18</v>
      </c>
      <c r="AQ27" s="1" t="s">
        <v>18</v>
      </c>
      <c r="AR27" s="1" t="s">
        <v>18</v>
      </c>
      <c r="AS27" s="1" t="s">
        <v>18</v>
      </c>
      <c r="AT27" s="1" t="s">
        <v>18</v>
      </c>
      <c r="AU27" s="1" t="s">
        <v>18</v>
      </c>
      <c r="AV27" s="1" t="s">
        <v>18</v>
      </c>
      <c r="AW27" s="1" t="s">
        <v>29</v>
      </c>
      <c r="AX27" s="1" t="s">
        <v>29</v>
      </c>
      <c r="AY27" s="1" t="s">
        <v>29</v>
      </c>
      <c r="AZ27" s="1" t="s">
        <v>29</v>
      </c>
      <c r="BA27" s="1" t="s">
        <v>29</v>
      </c>
      <c r="BB27" s="1" t="s">
        <v>29</v>
      </c>
      <c r="BC27" s="1" t="s">
        <v>29</v>
      </c>
      <c r="BD27" s="1" t="s">
        <v>29</v>
      </c>
      <c r="BE27" s="1" t="s">
        <v>29</v>
      </c>
      <c r="BF27" s="1" t="s">
        <v>29</v>
      </c>
      <c r="BG27" s="8">
        <v>8</v>
      </c>
      <c r="BH27" s="1">
        <f t="shared" si="7"/>
        <v>7</v>
      </c>
      <c r="BI27" s="1">
        <f>COUNTIF(C27:BF27,0.42)</f>
        <v>5</v>
      </c>
      <c r="BJ27" s="1">
        <f>COUNTIF(C27:BF27,0.66)</f>
        <v>9</v>
      </c>
      <c r="BK27" s="1">
        <f t="shared" si="0"/>
        <v>10</v>
      </c>
      <c r="BL27" s="1">
        <f t="shared" si="1"/>
        <v>39</v>
      </c>
      <c r="BM27">
        <f t="shared" si="2"/>
        <v>20.512820512820511</v>
      </c>
      <c r="BN27">
        <f t="shared" si="3"/>
        <v>17.948717948717949</v>
      </c>
      <c r="BO27">
        <f t="shared" si="4"/>
        <v>12.820512820512819</v>
      </c>
      <c r="BP27">
        <f t="shared" si="5"/>
        <v>23.076923076923077</v>
      </c>
      <c r="BQ27">
        <f t="shared" si="6"/>
        <v>25.641025641025639</v>
      </c>
    </row>
    <row r="28" spans="1:69" x14ac:dyDescent="0.25">
      <c r="A28" s="3" t="s">
        <v>7</v>
      </c>
      <c r="B28" s="1">
        <v>27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>
        <v>0.26</v>
      </c>
      <c r="S28" s="1">
        <v>0.26</v>
      </c>
      <c r="T28" s="1">
        <v>0.26</v>
      </c>
      <c r="U28" s="1">
        <v>0.26</v>
      </c>
      <c r="V28" s="1">
        <v>0.26</v>
      </c>
      <c r="W28" s="1">
        <v>0.26</v>
      </c>
      <c r="X28" s="1">
        <v>0.26</v>
      </c>
      <c r="Y28" s="1">
        <v>0.38</v>
      </c>
      <c r="Z28" s="1">
        <v>0.38</v>
      </c>
      <c r="AA28" s="1">
        <v>0.38</v>
      </c>
      <c r="AB28" s="1">
        <v>0.38</v>
      </c>
      <c r="AC28" s="1">
        <v>0.38</v>
      </c>
      <c r="AD28" s="1">
        <v>0.66</v>
      </c>
      <c r="AE28" s="1">
        <v>0.66</v>
      </c>
      <c r="AF28" s="1">
        <v>0.66</v>
      </c>
      <c r="AG28" s="1">
        <v>0.66</v>
      </c>
      <c r="AH28" s="1">
        <v>0.66</v>
      </c>
      <c r="AI28" s="1">
        <v>0.66</v>
      </c>
      <c r="AJ28" s="1">
        <v>0.66</v>
      </c>
      <c r="AK28" s="1">
        <v>0.66</v>
      </c>
      <c r="AL28" s="1">
        <v>0.66</v>
      </c>
      <c r="AM28" s="1" t="s">
        <v>18</v>
      </c>
      <c r="AN28" s="1" t="s">
        <v>18</v>
      </c>
      <c r="AO28" s="1" t="s">
        <v>18</v>
      </c>
      <c r="AP28" s="1" t="s">
        <v>18</v>
      </c>
      <c r="AQ28" s="1" t="s">
        <v>18</v>
      </c>
      <c r="AR28" s="1" t="s">
        <v>18</v>
      </c>
      <c r="AS28" s="1" t="s">
        <v>18</v>
      </c>
      <c r="AT28" s="1" t="s">
        <v>18</v>
      </c>
      <c r="AU28" s="1" t="s">
        <v>18</v>
      </c>
      <c r="AV28" s="1" t="s">
        <v>18</v>
      </c>
      <c r="AW28" s="1" t="s">
        <v>29</v>
      </c>
      <c r="AX28" s="1" t="s">
        <v>29</v>
      </c>
      <c r="AY28" s="1" t="s">
        <v>29</v>
      </c>
      <c r="AZ28" s="1" t="s">
        <v>29</v>
      </c>
      <c r="BA28" s="1" t="s">
        <v>29</v>
      </c>
      <c r="BB28" s="1" t="s">
        <v>29</v>
      </c>
      <c r="BC28" s="1" t="s">
        <v>29</v>
      </c>
      <c r="BD28" s="1" t="s">
        <v>29</v>
      </c>
      <c r="BE28" s="1" t="s">
        <v>29</v>
      </c>
      <c r="BF28" s="1" t="s">
        <v>29</v>
      </c>
      <c r="BG28" s="8">
        <v>8</v>
      </c>
      <c r="BH28" s="1">
        <f>COUNTIF(C28:BF28,0.26)</f>
        <v>7</v>
      </c>
      <c r="BI28" s="1">
        <f>COUNTIF(C28:BF28,0.38)</f>
        <v>5</v>
      </c>
      <c r="BJ28" s="1">
        <f>COUNTIF(C28:BF28,0.66)</f>
        <v>9</v>
      </c>
      <c r="BK28" s="1">
        <f t="shared" si="0"/>
        <v>10</v>
      </c>
      <c r="BL28" s="1">
        <f t="shared" si="1"/>
        <v>39</v>
      </c>
      <c r="BM28">
        <f t="shared" si="2"/>
        <v>20.512820512820511</v>
      </c>
      <c r="BN28">
        <f t="shared" si="3"/>
        <v>17.948717948717949</v>
      </c>
      <c r="BO28">
        <f t="shared" si="4"/>
        <v>12.820512820512819</v>
      </c>
      <c r="BP28">
        <f t="shared" si="5"/>
        <v>23.076923076923077</v>
      </c>
      <c r="BQ28">
        <f t="shared" si="6"/>
        <v>25.641025641025639</v>
      </c>
    </row>
    <row r="29" spans="1:69" x14ac:dyDescent="0.25">
      <c r="A29" s="3" t="s">
        <v>7</v>
      </c>
      <c r="B29" s="1">
        <v>28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>
        <v>0.28000000000000003</v>
      </c>
      <c r="S29" s="1">
        <v>0.28000000000000003</v>
      </c>
      <c r="T29" s="1">
        <v>0.28000000000000003</v>
      </c>
      <c r="U29" s="1">
        <v>0.28000000000000003</v>
      </c>
      <c r="V29" s="1">
        <v>0.28000000000000003</v>
      </c>
      <c r="W29" s="1">
        <v>0.28000000000000003</v>
      </c>
      <c r="X29" s="1">
        <v>0.28000000000000003</v>
      </c>
      <c r="Y29" s="1">
        <v>0.38</v>
      </c>
      <c r="Z29" s="1">
        <v>0.38</v>
      </c>
      <c r="AA29" s="1">
        <v>0.38</v>
      </c>
      <c r="AB29" s="1">
        <v>0.38</v>
      </c>
      <c r="AC29" s="1">
        <v>0.38</v>
      </c>
      <c r="AD29" s="1">
        <v>0.38</v>
      </c>
      <c r="AE29" s="1">
        <v>0.38</v>
      </c>
      <c r="AF29" s="1">
        <v>0.38</v>
      </c>
      <c r="AG29" s="1">
        <v>0.38</v>
      </c>
      <c r="AH29" s="1">
        <v>0.7</v>
      </c>
      <c r="AI29" s="1">
        <v>0.7</v>
      </c>
      <c r="AJ29" s="1">
        <v>0.7</v>
      </c>
      <c r="AK29" s="1">
        <v>0.7</v>
      </c>
      <c r="AL29" s="1">
        <v>0.7</v>
      </c>
      <c r="AM29" s="1">
        <v>0.7</v>
      </c>
      <c r="AN29" s="1">
        <v>0.7</v>
      </c>
      <c r="AO29" s="1">
        <v>0.7</v>
      </c>
      <c r="AP29" s="1">
        <v>0.7</v>
      </c>
      <c r="AQ29" s="1">
        <v>0.7</v>
      </c>
      <c r="AR29" s="1">
        <v>0.7</v>
      </c>
      <c r="AS29" s="1" t="s">
        <v>18</v>
      </c>
      <c r="AT29" s="1" t="s">
        <v>18</v>
      </c>
      <c r="AU29" s="1" t="s">
        <v>18</v>
      </c>
      <c r="AV29" s="1" t="s">
        <v>18</v>
      </c>
      <c r="AW29" s="1" t="s">
        <v>18</v>
      </c>
      <c r="AX29" s="1" t="s">
        <v>18</v>
      </c>
      <c r="AY29" s="1" t="s">
        <v>18</v>
      </c>
      <c r="AZ29" s="1" t="s">
        <v>18</v>
      </c>
      <c r="BA29" s="1" t="s">
        <v>18</v>
      </c>
      <c r="BB29" s="1" t="s">
        <v>18</v>
      </c>
      <c r="BC29" s="1" t="s">
        <v>29</v>
      </c>
      <c r="BD29" s="1" t="s">
        <v>29</v>
      </c>
      <c r="BE29" s="1" t="s">
        <v>29</v>
      </c>
      <c r="BF29" s="1" t="s">
        <v>29</v>
      </c>
      <c r="BG29" s="8">
        <v>8</v>
      </c>
      <c r="BH29" s="1">
        <f>COUNTIF(C29:BF29,0.28)</f>
        <v>7</v>
      </c>
      <c r="BI29" s="1">
        <f>COUNTIF(C29:BF29,0.38)</f>
        <v>9</v>
      </c>
      <c r="BJ29" s="1">
        <f>COUNTIF(C29:BF29,0.7)</f>
        <v>11</v>
      </c>
      <c r="BK29" s="1">
        <f t="shared" si="0"/>
        <v>10</v>
      </c>
      <c r="BL29" s="1">
        <f t="shared" si="1"/>
        <v>45</v>
      </c>
      <c r="BM29">
        <f t="shared" si="2"/>
        <v>17.777777777777779</v>
      </c>
      <c r="BN29">
        <f t="shared" si="3"/>
        <v>15.555555555555555</v>
      </c>
      <c r="BO29">
        <f t="shared" si="4"/>
        <v>20</v>
      </c>
      <c r="BP29">
        <f t="shared" si="5"/>
        <v>24.444444444444443</v>
      </c>
      <c r="BQ29">
        <f t="shared" si="6"/>
        <v>22.222222222222221</v>
      </c>
    </row>
    <row r="30" spans="1:69" x14ac:dyDescent="0.25">
      <c r="A30" s="3" t="s">
        <v>7</v>
      </c>
      <c r="B30" s="1">
        <v>29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>
        <v>0.3</v>
      </c>
      <c r="S30" s="1">
        <v>0.3</v>
      </c>
      <c r="T30" s="1">
        <v>0.3</v>
      </c>
      <c r="U30" s="1">
        <v>0.3</v>
      </c>
      <c r="V30" s="1">
        <v>0.3</v>
      </c>
      <c r="W30" s="1">
        <v>0.3</v>
      </c>
      <c r="X30" s="1">
        <v>0.3</v>
      </c>
      <c r="Y30" s="1">
        <v>0.42</v>
      </c>
      <c r="Z30" s="1">
        <v>0.42</v>
      </c>
      <c r="AA30" s="1">
        <v>0.42</v>
      </c>
      <c r="AB30" s="1">
        <v>0.42</v>
      </c>
      <c r="AC30" s="1">
        <v>0.42</v>
      </c>
      <c r="AD30" s="1">
        <v>0.72</v>
      </c>
      <c r="AE30" s="1">
        <v>0.72</v>
      </c>
      <c r="AF30" s="1">
        <v>0.72</v>
      </c>
      <c r="AG30" s="1">
        <v>0.72</v>
      </c>
      <c r="AH30" s="1">
        <v>0.72</v>
      </c>
      <c r="AI30" s="1">
        <v>0.72</v>
      </c>
      <c r="AJ30" s="1">
        <v>0.72</v>
      </c>
      <c r="AK30" s="1">
        <v>0.72</v>
      </c>
      <c r="AL30" s="1">
        <v>0.72</v>
      </c>
      <c r="AM30" s="1">
        <v>0.72</v>
      </c>
      <c r="AN30" s="1">
        <v>0.72</v>
      </c>
      <c r="AO30" s="1">
        <v>0.72</v>
      </c>
      <c r="AP30" s="1">
        <v>0.72</v>
      </c>
      <c r="AQ30" s="1">
        <v>0.72</v>
      </c>
      <c r="AR30" s="1">
        <v>0.72</v>
      </c>
      <c r="AS30" s="1">
        <v>0.72</v>
      </c>
      <c r="AT30" s="1">
        <v>0.72</v>
      </c>
      <c r="AU30" s="1">
        <v>0.72</v>
      </c>
      <c r="AV30" s="1">
        <v>0.72</v>
      </c>
      <c r="AW30" s="1">
        <v>0.72</v>
      </c>
      <c r="AX30" s="1" t="s">
        <v>18</v>
      </c>
      <c r="AY30" s="1" t="s">
        <v>18</v>
      </c>
      <c r="AZ30" s="1" t="s">
        <v>18</v>
      </c>
      <c r="BA30" s="1" t="s">
        <v>18</v>
      </c>
      <c r="BB30" s="1" t="s">
        <v>18</v>
      </c>
      <c r="BC30" s="1" t="s">
        <v>18</v>
      </c>
      <c r="BD30" s="1" t="s">
        <v>18</v>
      </c>
      <c r="BE30" s="1" t="s">
        <v>18</v>
      </c>
      <c r="BF30" s="1" t="s">
        <v>29</v>
      </c>
      <c r="BG30" s="8">
        <v>8</v>
      </c>
      <c r="BH30" s="1">
        <f t="shared" si="7"/>
        <v>7</v>
      </c>
      <c r="BI30" s="1">
        <f>COUNTIF(C30:BF30,0.42)</f>
        <v>5</v>
      </c>
      <c r="BJ30" s="1">
        <f>COUNTIF(C30:BF30,0.72)</f>
        <v>20</v>
      </c>
      <c r="BK30" s="1">
        <f t="shared" si="0"/>
        <v>8</v>
      </c>
      <c r="BL30" s="1">
        <f t="shared" si="1"/>
        <v>48</v>
      </c>
      <c r="BM30">
        <f t="shared" si="2"/>
        <v>16.666666666666664</v>
      </c>
      <c r="BN30">
        <f t="shared" si="3"/>
        <v>14.583333333333334</v>
      </c>
      <c r="BO30">
        <f t="shared" si="4"/>
        <v>10.416666666666668</v>
      </c>
      <c r="BP30">
        <f t="shared" si="5"/>
        <v>41.666666666666671</v>
      </c>
      <c r="BQ30">
        <f t="shared" si="6"/>
        <v>16.666666666666664</v>
      </c>
    </row>
    <row r="31" spans="1:69" x14ac:dyDescent="0.25">
      <c r="A31" s="3" t="s">
        <v>7</v>
      </c>
      <c r="B31" s="1">
        <v>30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>
        <v>0.26</v>
      </c>
      <c r="S31" s="1">
        <v>0.26</v>
      </c>
      <c r="T31" s="1">
        <v>0.26</v>
      </c>
      <c r="U31" s="1">
        <v>0.26</v>
      </c>
      <c r="V31" s="1">
        <v>0.26</v>
      </c>
      <c r="W31" s="1">
        <v>0.26</v>
      </c>
      <c r="X31" s="1">
        <v>0.26</v>
      </c>
      <c r="Y31" s="1">
        <v>0.4</v>
      </c>
      <c r="Z31" s="1">
        <v>0.4</v>
      </c>
      <c r="AA31" s="1">
        <v>0.4</v>
      </c>
      <c r="AB31" s="1">
        <v>0.4</v>
      </c>
      <c r="AC31" s="1">
        <v>0.4</v>
      </c>
      <c r="AD31" s="1">
        <v>0.4</v>
      </c>
      <c r="AE31" s="1">
        <v>0.4</v>
      </c>
      <c r="AF31" s="1">
        <v>0.4</v>
      </c>
      <c r="AG31" s="1">
        <v>0.6</v>
      </c>
      <c r="AH31" s="1">
        <v>0.6</v>
      </c>
      <c r="AI31" s="1">
        <v>0.6</v>
      </c>
      <c r="AJ31" s="1">
        <v>0.6</v>
      </c>
      <c r="AK31" s="1">
        <v>0.6</v>
      </c>
      <c r="AL31" s="1">
        <v>0.6</v>
      </c>
      <c r="AM31" s="1">
        <v>0.6</v>
      </c>
      <c r="AN31" s="1">
        <v>0.6</v>
      </c>
      <c r="AO31" s="1">
        <v>0.6</v>
      </c>
      <c r="AP31" s="1">
        <v>0.6</v>
      </c>
      <c r="AQ31" s="1">
        <v>0.6</v>
      </c>
      <c r="AR31" s="1">
        <v>0.6</v>
      </c>
      <c r="AS31" s="1">
        <v>0.6</v>
      </c>
      <c r="AT31" s="1">
        <v>0.6</v>
      </c>
      <c r="AU31" s="1">
        <v>0.6</v>
      </c>
      <c r="AV31" s="1">
        <v>0.6</v>
      </c>
      <c r="AW31" s="1">
        <v>0.6</v>
      </c>
      <c r="AX31" s="1">
        <v>0.6</v>
      </c>
      <c r="AY31" s="1" t="s">
        <v>68</v>
      </c>
      <c r="AZ31" s="1">
        <v>0.6</v>
      </c>
      <c r="BA31" s="1">
        <v>0.6</v>
      </c>
      <c r="BB31" s="1">
        <v>0.6</v>
      </c>
      <c r="BC31" s="1" t="s">
        <v>13</v>
      </c>
      <c r="BD31" s="1" t="s">
        <v>13</v>
      </c>
      <c r="BE31" s="1" t="s">
        <v>13</v>
      </c>
      <c r="BF31" s="1" t="s">
        <v>13</v>
      </c>
      <c r="BG31" s="1" t="s">
        <v>13</v>
      </c>
      <c r="BH31" s="1" t="s">
        <v>13</v>
      </c>
      <c r="BI31" s="1" t="s">
        <v>13</v>
      </c>
      <c r="BJ31" s="1" t="s">
        <v>13</v>
      </c>
      <c r="BK31" s="1" t="s">
        <v>13</v>
      </c>
      <c r="BL31" s="1"/>
    </row>
    <row r="32" spans="1:6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 t="s">
        <v>77</v>
      </c>
      <c r="BF32">
        <f>SUM(BG2:BK30)</f>
        <v>790</v>
      </c>
      <c r="BG32" s="1">
        <f>SUM(BG2:BG31)</f>
        <v>169</v>
      </c>
      <c r="BH32" s="1">
        <f>SUM(BH2:BH31)</f>
        <v>135</v>
      </c>
      <c r="BI32" s="1">
        <f t="shared" ref="BI32:BK32" si="8">SUM(BI2:BI31)</f>
        <v>101</v>
      </c>
      <c r="BJ32" s="1">
        <f t="shared" si="8"/>
        <v>211</v>
      </c>
      <c r="BK32" s="1">
        <f t="shared" si="8"/>
        <v>174</v>
      </c>
      <c r="BL32" s="1">
        <f t="shared" ref="BL32" si="9">SUM(BL2:BL31)</f>
        <v>790</v>
      </c>
    </row>
    <row r="33" spans="1:6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 t="s">
        <v>35</v>
      </c>
      <c r="N33" s="1" t="s">
        <v>36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 t="s">
        <v>78</v>
      </c>
      <c r="BF33" s="10">
        <f>AVERAGE(BG2:BK30)</f>
        <v>8.3157894736842106</v>
      </c>
      <c r="BG33" s="6">
        <f>AVERAGE(BG2:BG31)</f>
        <v>8.8947368421052637</v>
      </c>
      <c r="BH33" s="6">
        <f>AVERAGE(BH2:BH31)</f>
        <v>7.1052631578947372</v>
      </c>
      <c r="BI33" s="6">
        <f t="shared" ref="BI33:BL33" si="10">AVERAGE(BI2:BI31)</f>
        <v>5.3157894736842106</v>
      </c>
      <c r="BJ33" s="6">
        <f t="shared" si="10"/>
        <v>11.105263157894736</v>
      </c>
      <c r="BK33" s="6">
        <f t="shared" si="10"/>
        <v>9.1578947368421044</v>
      </c>
      <c r="BL33" s="6">
        <f t="shared" si="10"/>
        <v>28.214285714285715</v>
      </c>
      <c r="BM33" s="6">
        <f>AVERAGE(BM2:BM31)</f>
        <v>21.59231887674667</v>
      </c>
      <c r="BN33" s="6">
        <f>AVERAGE(BN2:BN31)</f>
        <v>17.010668225263306</v>
      </c>
      <c r="BO33" s="6">
        <f t="shared" ref="BO33:BQ33" si="11">AVERAGE(BO2:BO31)</f>
        <v>12.741393083024064</v>
      </c>
      <c r="BP33" s="6">
        <f t="shared" si="11"/>
        <v>26.427811766144735</v>
      </c>
      <c r="BQ33" s="6">
        <f t="shared" si="11"/>
        <v>22.227808048821213</v>
      </c>
    </row>
    <row r="34" spans="1:6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 t="s">
        <v>37</v>
      </c>
      <c r="N34" s="1" t="s">
        <v>38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 t="s">
        <v>79</v>
      </c>
      <c r="BF34">
        <f>STDEV(BG2:BK30)</f>
        <v>2.6508254751846665</v>
      </c>
      <c r="BG34" s="6">
        <f>STDEV(BG2:BG31)</f>
        <v>0.80930263822251192</v>
      </c>
      <c r="BH34" s="6">
        <f>STDEV(BH2:BH31)</f>
        <v>1.5597270716416047</v>
      </c>
      <c r="BI34" s="6">
        <f t="shared" ref="BI34:BL34" si="12">STDEV(BI2:BI31)</f>
        <v>1.7337381443621673</v>
      </c>
      <c r="BJ34" s="6">
        <f t="shared" si="12"/>
        <v>3.0712779975136879</v>
      </c>
      <c r="BK34" s="6">
        <f t="shared" si="12"/>
        <v>0.89834155189418308</v>
      </c>
      <c r="BL34" s="6">
        <f t="shared" si="12"/>
        <v>20.096723784694532</v>
      </c>
    </row>
    <row r="35" spans="1:6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 t="s">
        <v>39</v>
      </c>
      <c r="N35" s="1" t="s">
        <v>40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 t="s">
        <v>80</v>
      </c>
      <c r="BF35">
        <f ca="1">BF34:BF35/(SQRT(COUNT(BG2:BK30)))</f>
        <v>0</v>
      </c>
      <c r="BG35" s="6">
        <f>BG34/(SQRT(COUNT(BG2:BG31)))</f>
        <v>0.18566675867119931</v>
      </c>
      <c r="BH35" s="6">
        <f>BH34/(SQRT(COUNT(BH2:BH31)))</f>
        <v>0.35782593077844099</v>
      </c>
      <c r="BI35" s="6">
        <f t="shared" ref="BI35:BL35" si="13">BI34/(SQRT(COUNT(BI2:BI31)))</f>
        <v>0.39774680872823254</v>
      </c>
      <c r="BJ35" s="6">
        <f t="shared" si="13"/>
        <v>0.70459949572011205</v>
      </c>
      <c r="BK35" s="6">
        <f t="shared" si="13"/>
        <v>0.20609368639422335</v>
      </c>
      <c r="BL35" s="6">
        <f t="shared" si="13"/>
        <v>3.7979238072470354</v>
      </c>
    </row>
    <row r="36" spans="1:69" x14ac:dyDescent="0.25">
      <c r="BE36" s="1" t="s">
        <v>87</v>
      </c>
      <c r="BF36">
        <f>COUNTIF(BG2:BG31,"dead")</f>
        <v>11</v>
      </c>
    </row>
    <row r="37" spans="1:69" x14ac:dyDescent="0.25">
      <c r="BE37" s="1" t="s">
        <v>95</v>
      </c>
      <c r="BF37">
        <f>30-BF36</f>
        <v>19</v>
      </c>
    </row>
    <row r="38" spans="1:69" x14ac:dyDescent="0.25">
      <c r="BF38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6"/>
  <sheetViews>
    <sheetView zoomScaleNormal="100" workbookViewId="0">
      <pane xSplit="1" topLeftCell="F1" activePane="topRight" state="frozen"/>
      <selection pane="topRight" activeCell="AA2" sqref="AA2"/>
    </sheetView>
  </sheetViews>
  <sheetFormatPr defaultRowHeight="15" x14ac:dyDescent="0.25"/>
  <sheetData>
    <row r="1" spans="1:59" x14ac:dyDescent="0.25">
      <c r="A1" s="1" t="s">
        <v>9</v>
      </c>
      <c r="B1" s="1" t="s">
        <v>10</v>
      </c>
      <c r="C1" s="3" t="s">
        <v>12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14</v>
      </c>
      <c r="N1" s="3" t="s">
        <v>15</v>
      </c>
      <c r="O1" s="3" t="s">
        <v>16</v>
      </c>
      <c r="P1" s="3" t="s">
        <v>17</v>
      </c>
      <c r="Q1" s="3" t="s">
        <v>19</v>
      </c>
      <c r="R1" s="3" t="s">
        <v>20</v>
      </c>
      <c r="S1" s="3" t="s">
        <v>21</v>
      </c>
      <c r="T1" s="3" t="s">
        <v>22</v>
      </c>
      <c r="U1" s="3" t="s">
        <v>23</v>
      </c>
      <c r="V1" s="3" t="s">
        <v>24</v>
      </c>
      <c r="W1" s="3" t="s">
        <v>25</v>
      </c>
      <c r="X1" s="3" t="s">
        <v>26</v>
      </c>
      <c r="Y1" s="3" t="s">
        <v>27</v>
      </c>
      <c r="Z1" s="3" t="s">
        <v>28</v>
      </c>
      <c r="AA1" s="3" t="s">
        <v>43</v>
      </c>
      <c r="AB1" s="3" t="s">
        <v>44</v>
      </c>
      <c r="AC1" s="3" t="s">
        <v>45</v>
      </c>
      <c r="AD1" s="3" t="s">
        <v>46</v>
      </c>
      <c r="AE1" s="3" t="s">
        <v>47</v>
      </c>
      <c r="AF1" s="3" t="s">
        <v>48</v>
      </c>
      <c r="AG1" s="3" t="s">
        <v>49</v>
      </c>
      <c r="AH1" s="3" t="s">
        <v>50</v>
      </c>
      <c r="AI1" s="3" t="s">
        <v>51</v>
      </c>
      <c r="AJ1" s="3" t="s">
        <v>52</v>
      </c>
      <c r="AK1" s="3" t="s">
        <v>53</v>
      </c>
      <c r="AL1" s="3" t="s">
        <v>54</v>
      </c>
      <c r="AM1" s="3" t="s">
        <v>55</v>
      </c>
      <c r="AN1" s="3" t="s">
        <v>56</v>
      </c>
      <c r="AO1" s="3" t="s">
        <v>57</v>
      </c>
      <c r="AP1" s="3" t="s">
        <v>58</v>
      </c>
      <c r="AQ1" s="3" t="s">
        <v>59</v>
      </c>
      <c r="AR1" s="3" t="s">
        <v>60</v>
      </c>
      <c r="AS1" s="3" t="s">
        <v>61</v>
      </c>
      <c r="AT1" s="3" t="s">
        <v>62</v>
      </c>
      <c r="AU1" s="3" t="s">
        <v>63</v>
      </c>
      <c r="AV1" s="3" t="s">
        <v>64</v>
      </c>
      <c r="AW1" s="7" t="s">
        <v>72</v>
      </c>
      <c r="AX1" s="3" t="s">
        <v>73</v>
      </c>
      <c r="AY1" s="3" t="s">
        <v>74</v>
      </c>
      <c r="AZ1" s="3" t="s">
        <v>75</v>
      </c>
      <c r="BA1" s="3" t="s">
        <v>76</v>
      </c>
      <c r="BB1" s="3" t="s">
        <v>88</v>
      </c>
      <c r="BC1" s="7" t="s">
        <v>72</v>
      </c>
      <c r="BD1" s="3" t="s">
        <v>73</v>
      </c>
      <c r="BE1" s="3" t="s">
        <v>74</v>
      </c>
      <c r="BF1" s="3" t="s">
        <v>75</v>
      </c>
      <c r="BG1" s="3" t="s">
        <v>76</v>
      </c>
    </row>
    <row r="2" spans="1:59" x14ac:dyDescent="0.25">
      <c r="A2" s="3" t="s">
        <v>1</v>
      </c>
      <c r="B2" s="1">
        <v>1</v>
      </c>
      <c r="C2" s="1"/>
      <c r="D2" s="1"/>
      <c r="E2" s="1"/>
      <c r="F2" s="1"/>
      <c r="G2" s="1"/>
      <c r="H2" s="1"/>
      <c r="I2" s="1"/>
      <c r="J2" s="1"/>
      <c r="K2" s="1">
        <v>0.28000000000000003</v>
      </c>
      <c r="L2" s="1">
        <v>0.28000000000000003</v>
      </c>
      <c r="M2" s="1">
        <v>0.28000000000000003</v>
      </c>
      <c r="N2" s="1">
        <v>0.28000000000000003</v>
      </c>
      <c r="O2" s="1">
        <v>0.42</v>
      </c>
      <c r="P2" s="1">
        <v>0.42</v>
      </c>
      <c r="Q2" s="1">
        <v>0.42</v>
      </c>
      <c r="R2" s="1">
        <v>0.42</v>
      </c>
      <c r="S2" s="1">
        <v>0.7</v>
      </c>
      <c r="T2" s="1">
        <v>0.7</v>
      </c>
      <c r="U2" s="1">
        <v>0.7</v>
      </c>
      <c r="V2" s="1">
        <v>0.7</v>
      </c>
      <c r="W2" s="1">
        <v>0.7</v>
      </c>
      <c r="X2" s="1">
        <v>0.7</v>
      </c>
      <c r="Y2" s="1">
        <v>0.7</v>
      </c>
      <c r="Z2" s="1">
        <v>0.7</v>
      </c>
      <c r="AA2" s="1" t="s">
        <v>18</v>
      </c>
      <c r="AB2" s="1" t="s">
        <v>18</v>
      </c>
      <c r="AC2" s="1" t="s">
        <v>18</v>
      </c>
      <c r="AD2" s="1" t="s">
        <v>18</v>
      </c>
      <c r="AE2" s="1" t="s">
        <v>18</v>
      </c>
      <c r="AF2" s="1" t="s">
        <v>18</v>
      </c>
      <c r="AG2" s="1" t="s">
        <v>18</v>
      </c>
      <c r="AH2" s="1" t="s">
        <v>29</v>
      </c>
      <c r="AI2" s="1" t="s">
        <v>29</v>
      </c>
      <c r="AJ2" s="1" t="s">
        <v>29</v>
      </c>
      <c r="AK2" s="1" t="s">
        <v>29</v>
      </c>
      <c r="AL2" s="1" t="s">
        <v>29</v>
      </c>
      <c r="AM2" s="1" t="s">
        <v>29</v>
      </c>
      <c r="AN2" s="1" t="s">
        <v>29</v>
      </c>
      <c r="AO2" s="1" t="s">
        <v>29</v>
      </c>
      <c r="AP2" s="1" t="s">
        <v>29</v>
      </c>
      <c r="AQ2" s="1" t="s">
        <v>29</v>
      </c>
      <c r="AR2" s="1" t="s">
        <v>29</v>
      </c>
      <c r="AS2" s="1" t="s">
        <v>29</v>
      </c>
      <c r="AT2" s="1" t="s">
        <v>29</v>
      </c>
      <c r="AU2" s="1" t="s">
        <v>29</v>
      </c>
      <c r="AV2" s="1" t="s">
        <v>29</v>
      </c>
      <c r="AW2" s="8">
        <v>7</v>
      </c>
      <c r="AX2" s="1">
        <f>COUNTIF(C2:AV2,0.28)</f>
        <v>4</v>
      </c>
      <c r="AY2" s="1">
        <f>COUNTIF(C2:AV2,0.42)</f>
        <v>4</v>
      </c>
      <c r="AZ2" s="1">
        <f>COUNTIF(C2:AV2,0.7)</f>
        <v>8</v>
      </c>
      <c r="BA2" s="1">
        <f>COUNTIF(C2:AV2,"p")</f>
        <v>7</v>
      </c>
      <c r="BB2" s="1">
        <f>(SUM(AW2:BA2))</f>
        <v>30</v>
      </c>
      <c r="BC2">
        <f>AW2/BB2*100</f>
        <v>23.333333333333332</v>
      </c>
      <c r="BD2">
        <f>AX2/BB2*100</f>
        <v>13.333333333333334</v>
      </c>
      <c r="BE2">
        <f>AY2/BB2*100</f>
        <v>13.333333333333334</v>
      </c>
      <c r="BF2">
        <f>AZ2/BB2*100</f>
        <v>26.666666666666668</v>
      </c>
      <c r="BG2">
        <f>BA2/BB2*100</f>
        <v>23.333333333333332</v>
      </c>
    </row>
    <row r="3" spans="1:59" x14ac:dyDescent="0.25">
      <c r="A3" s="3" t="s">
        <v>11</v>
      </c>
      <c r="B3" s="1">
        <v>2</v>
      </c>
      <c r="C3" s="1">
        <v>0.28000000000000003</v>
      </c>
      <c r="D3" s="1">
        <v>0.28000000000000003</v>
      </c>
      <c r="E3" s="1">
        <v>0.28000000000000003</v>
      </c>
      <c r="F3" s="1">
        <v>0.28000000000000003</v>
      </c>
      <c r="G3" s="1">
        <v>0.44</v>
      </c>
      <c r="H3" s="1">
        <v>0.44</v>
      </c>
      <c r="I3" s="1">
        <v>0.44</v>
      </c>
      <c r="J3" s="1">
        <v>0.44</v>
      </c>
      <c r="K3" s="1">
        <v>0.76</v>
      </c>
      <c r="L3" s="1">
        <v>0.76</v>
      </c>
      <c r="M3" s="1">
        <v>0.76</v>
      </c>
      <c r="N3" s="1">
        <v>0.76</v>
      </c>
      <c r="O3" s="1">
        <v>0.76</v>
      </c>
      <c r="P3" s="1">
        <v>0.76</v>
      </c>
      <c r="Q3" s="1">
        <v>0.76</v>
      </c>
      <c r="R3" s="1">
        <v>0.76</v>
      </c>
      <c r="S3" s="1" t="s">
        <v>18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" t="s">
        <v>18</v>
      </c>
      <c r="Z3" s="1" t="s">
        <v>29</v>
      </c>
      <c r="AA3" s="1" t="s">
        <v>29</v>
      </c>
      <c r="AB3" s="1" t="s">
        <v>29</v>
      </c>
      <c r="AC3" s="1" t="s">
        <v>29</v>
      </c>
      <c r="AD3" s="1" t="s">
        <v>29</v>
      </c>
      <c r="AE3" s="1" t="s">
        <v>29</v>
      </c>
      <c r="AF3" s="1" t="s">
        <v>29</v>
      </c>
      <c r="AG3" s="1" t="s">
        <v>29</v>
      </c>
      <c r="AH3" s="1" t="s">
        <v>29</v>
      </c>
      <c r="AI3" s="1" t="s">
        <v>29</v>
      </c>
      <c r="AJ3" s="1" t="s">
        <v>29</v>
      </c>
      <c r="AK3" s="1" t="s">
        <v>29</v>
      </c>
      <c r="AL3" s="1" t="s">
        <v>29</v>
      </c>
      <c r="AM3" s="1" t="s">
        <v>29</v>
      </c>
      <c r="AN3" s="1" t="s">
        <v>29</v>
      </c>
      <c r="AO3" s="1" t="s">
        <v>29</v>
      </c>
      <c r="AP3" s="1" t="s">
        <v>29</v>
      </c>
      <c r="AQ3" s="1" t="s">
        <v>29</v>
      </c>
      <c r="AR3" s="1" t="s">
        <v>29</v>
      </c>
      <c r="AS3" s="1" t="s">
        <v>29</v>
      </c>
      <c r="AT3" s="1" t="s">
        <v>29</v>
      </c>
      <c r="AU3" s="1" t="s">
        <v>29</v>
      </c>
      <c r="AV3" s="1" t="s">
        <v>29</v>
      </c>
      <c r="AW3" s="8">
        <v>7</v>
      </c>
      <c r="AX3" s="1">
        <f>COUNTIF(C3:AV3,0.28)</f>
        <v>4</v>
      </c>
      <c r="AY3" s="1">
        <f>COUNTIF(C3:AV3,0.44)</f>
        <v>4</v>
      </c>
      <c r="AZ3" s="1">
        <f>COUNTIF(C3:AV3,0.76)</f>
        <v>8</v>
      </c>
      <c r="BA3" s="1">
        <f t="shared" ref="BA3:BA31" si="0">COUNTIF(C3:AV3,"p")</f>
        <v>7</v>
      </c>
      <c r="BB3" s="1">
        <f t="shared" ref="BB3:BB31" si="1">(SUM(AW3:BA3))</f>
        <v>30</v>
      </c>
      <c r="BC3">
        <f t="shared" ref="BC3:BC31" si="2">AW3/BB3*100</f>
        <v>23.333333333333332</v>
      </c>
      <c r="BD3">
        <f t="shared" ref="BD3:BD31" si="3">AX3/BB3*100</f>
        <v>13.333333333333334</v>
      </c>
      <c r="BE3">
        <f t="shared" ref="BE3:BE31" si="4">AY3/BB3*100</f>
        <v>13.333333333333334</v>
      </c>
      <c r="BF3">
        <f t="shared" ref="BF3:BF31" si="5">AZ3/BB3*100</f>
        <v>26.666666666666668</v>
      </c>
      <c r="BG3">
        <f t="shared" ref="BG3:BG31" si="6">BA3/BB3*100</f>
        <v>23.333333333333332</v>
      </c>
    </row>
    <row r="4" spans="1:59" x14ac:dyDescent="0.25">
      <c r="A4" s="3" t="s">
        <v>1</v>
      </c>
      <c r="B4" s="1">
        <v>3</v>
      </c>
      <c r="C4" s="1"/>
      <c r="D4" s="1"/>
      <c r="E4" s="1"/>
      <c r="F4" s="1"/>
      <c r="G4" s="1"/>
      <c r="H4" s="1"/>
      <c r="I4" s="1"/>
      <c r="J4" s="1"/>
      <c r="K4" s="1">
        <v>0.28000000000000003</v>
      </c>
      <c r="L4" s="1">
        <v>0.28000000000000003</v>
      </c>
      <c r="M4" s="1">
        <v>0.28000000000000003</v>
      </c>
      <c r="N4" s="1">
        <v>0.28000000000000003</v>
      </c>
      <c r="O4" s="1">
        <v>0.28000000000000003</v>
      </c>
      <c r="P4" s="1">
        <v>0.4</v>
      </c>
      <c r="Q4" s="1">
        <v>0.4</v>
      </c>
      <c r="R4" s="1">
        <v>0.4</v>
      </c>
      <c r="S4" s="1">
        <v>0.68</v>
      </c>
      <c r="T4" s="1">
        <v>0.68</v>
      </c>
      <c r="U4" s="1">
        <v>0.68</v>
      </c>
      <c r="V4" s="1">
        <v>0.68</v>
      </c>
      <c r="W4" s="1">
        <v>0.68</v>
      </c>
      <c r="X4" s="1">
        <v>0.68</v>
      </c>
      <c r="Y4" s="1">
        <v>0.68</v>
      </c>
      <c r="Z4" s="1">
        <v>0.68</v>
      </c>
      <c r="AA4" s="1" t="s">
        <v>18</v>
      </c>
      <c r="AB4" s="1" t="s">
        <v>18</v>
      </c>
      <c r="AC4" s="1" t="s">
        <v>18</v>
      </c>
      <c r="AD4" s="1" t="s">
        <v>18</v>
      </c>
      <c r="AE4" s="1" t="s">
        <v>18</v>
      </c>
      <c r="AF4" s="1" t="s">
        <v>18</v>
      </c>
      <c r="AG4" s="1" t="s">
        <v>18</v>
      </c>
      <c r="AH4" s="1" t="s">
        <v>29</v>
      </c>
      <c r="AI4" s="1" t="s">
        <v>29</v>
      </c>
      <c r="AJ4" s="1" t="s">
        <v>29</v>
      </c>
      <c r="AK4" s="1" t="s">
        <v>29</v>
      </c>
      <c r="AL4" s="1" t="s">
        <v>29</v>
      </c>
      <c r="AM4" s="1" t="s">
        <v>29</v>
      </c>
      <c r="AN4" s="1" t="s">
        <v>29</v>
      </c>
      <c r="AO4" s="1" t="s">
        <v>29</v>
      </c>
      <c r="AP4" s="1" t="s">
        <v>29</v>
      </c>
      <c r="AQ4" s="1" t="s">
        <v>29</v>
      </c>
      <c r="AR4" s="1" t="s">
        <v>29</v>
      </c>
      <c r="AS4" s="1" t="s">
        <v>29</v>
      </c>
      <c r="AT4" s="1" t="s">
        <v>29</v>
      </c>
      <c r="AU4" s="1" t="s">
        <v>29</v>
      </c>
      <c r="AV4" s="1" t="s">
        <v>29</v>
      </c>
      <c r="AW4" s="8">
        <v>7</v>
      </c>
      <c r="AX4" s="1">
        <f>COUNTIF(C4:AV4,0.28)</f>
        <v>5</v>
      </c>
      <c r="AY4" s="1">
        <f>COUNTIF(C4:AV4,0.4)</f>
        <v>3</v>
      </c>
      <c r="AZ4" s="1">
        <f>COUNTIF(C4:AV4,0.68)</f>
        <v>8</v>
      </c>
      <c r="BA4" s="1">
        <f t="shared" si="0"/>
        <v>7</v>
      </c>
      <c r="BB4" s="1">
        <f t="shared" si="1"/>
        <v>30</v>
      </c>
      <c r="BC4">
        <f t="shared" si="2"/>
        <v>23.333333333333332</v>
      </c>
      <c r="BD4">
        <f t="shared" si="3"/>
        <v>16.666666666666664</v>
      </c>
      <c r="BE4">
        <f t="shared" si="4"/>
        <v>10</v>
      </c>
      <c r="BF4">
        <f t="shared" si="5"/>
        <v>26.666666666666668</v>
      </c>
      <c r="BG4">
        <f t="shared" si="6"/>
        <v>23.333333333333332</v>
      </c>
    </row>
    <row r="5" spans="1:59" x14ac:dyDescent="0.25">
      <c r="A5" s="3" t="s">
        <v>11</v>
      </c>
      <c r="B5" s="1">
        <v>4</v>
      </c>
      <c r="C5" s="1">
        <v>0.28000000000000003</v>
      </c>
      <c r="D5" s="1">
        <v>0.28000000000000003</v>
      </c>
      <c r="E5" s="1">
        <v>0.28000000000000003</v>
      </c>
      <c r="F5" s="1">
        <v>0.28000000000000003</v>
      </c>
      <c r="G5" s="1">
        <v>0.28000000000000003</v>
      </c>
      <c r="H5" s="1">
        <v>0.28000000000000003</v>
      </c>
      <c r="I5" s="1">
        <v>0.28000000000000003</v>
      </c>
      <c r="J5" s="1">
        <v>0.28000000000000003</v>
      </c>
      <c r="K5" s="1" t="s">
        <v>13</v>
      </c>
      <c r="L5" s="1" t="s">
        <v>13</v>
      </c>
      <c r="M5" s="1" t="s">
        <v>13</v>
      </c>
      <c r="N5" s="1" t="s">
        <v>13</v>
      </c>
      <c r="O5" s="1" t="s">
        <v>13</v>
      </c>
      <c r="P5" s="1" t="s">
        <v>13</v>
      </c>
      <c r="Q5" s="1" t="s">
        <v>13</v>
      </c>
      <c r="R5" s="1" t="s">
        <v>13</v>
      </c>
      <c r="S5" s="1" t="s">
        <v>13</v>
      </c>
      <c r="T5" s="1" t="s">
        <v>13</v>
      </c>
      <c r="U5" s="1" t="s">
        <v>13</v>
      </c>
      <c r="V5" s="1" t="s">
        <v>13</v>
      </c>
      <c r="W5" s="1" t="s">
        <v>13</v>
      </c>
      <c r="X5" s="1" t="s">
        <v>13</v>
      </c>
      <c r="Y5" s="1" t="s">
        <v>13</v>
      </c>
      <c r="Z5" s="1" t="s">
        <v>13</v>
      </c>
      <c r="AA5" s="1" t="s">
        <v>13</v>
      </c>
      <c r="AB5" s="1" t="s">
        <v>13</v>
      </c>
      <c r="AC5" s="1" t="s">
        <v>13</v>
      </c>
      <c r="AD5" s="1" t="s">
        <v>13</v>
      </c>
      <c r="AE5" s="1" t="s">
        <v>13</v>
      </c>
      <c r="AF5" s="1" t="s">
        <v>13</v>
      </c>
      <c r="AG5" s="1" t="s">
        <v>13</v>
      </c>
      <c r="AH5" s="1" t="s">
        <v>13</v>
      </c>
      <c r="AI5" s="1" t="s">
        <v>13</v>
      </c>
      <c r="AJ5" s="1" t="s">
        <v>13</v>
      </c>
      <c r="AK5" s="1" t="s">
        <v>13</v>
      </c>
      <c r="AL5" s="1" t="s">
        <v>13</v>
      </c>
      <c r="AM5" s="1" t="s">
        <v>13</v>
      </c>
      <c r="AN5" s="1" t="s">
        <v>13</v>
      </c>
      <c r="AO5" s="1" t="s">
        <v>13</v>
      </c>
      <c r="AP5" s="1" t="s">
        <v>13</v>
      </c>
      <c r="AQ5" s="1" t="s">
        <v>13</v>
      </c>
      <c r="AR5" s="1" t="s">
        <v>13</v>
      </c>
      <c r="AS5" s="1" t="s">
        <v>13</v>
      </c>
      <c r="AT5" s="1" t="s">
        <v>13</v>
      </c>
      <c r="AU5" s="1" t="s">
        <v>13</v>
      </c>
      <c r="AV5" s="1" t="s">
        <v>13</v>
      </c>
      <c r="AW5" s="1" t="s">
        <v>13</v>
      </c>
      <c r="AX5" s="1" t="s">
        <v>13</v>
      </c>
      <c r="AY5" s="1" t="s">
        <v>13</v>
      </c>
      <c r="AZ5" s="1" t="s">
        <v>13</v>
      </c>
      <c r="BA5" s="1" t="s">
        <v>13</v>
      </c>
      <c r="BB5" s="1">
        <f t="shared" si="1"/>
        <v>0</v>
      </c>
    </row>
    <row r="6" spans="1:59" x14ac:dyDescent="0.25">
      <c r="A6" s="3" t="s">
        <v>11</v>
      </c>
      <c r="B6" s="1">
        <v>5</v>
      </c>
      <c r="C6" s="1">
        <v>0.28000000000000003</v>
      </c>
      <c r="D6" s="1">
        <v>0.28000000000000003</v>
      </c>
      <c r="E6" s="1">
        <v>0.28000000000000003</v>
      </c>
      <c r="F6" s="1">
        <v>0.28000000000000003</v>
      </c>
      <c r="G6" s="1">
        <v>0.4</v>
      </c>
      <c r="H6" s="1">
        <v>0.4</v>
      </c>
      <c r="I6" s="1">
        <v>0.4</v>
      </c>
      <c r="J6" s="1">
        <v>0.4</v>
      </c>
      <c r="K6" s="1">
        <v>0.76</v>
      </c>
      <c r="L6" s="1">
        <v>0.76</v>
      </c>
      <c r="M6" s="1">
        <v>0.76</v>
      </c>
      <c r="N6" s="1">
        <v>0.76</v>
      </c>
      <c r="O6" s="1">
        <v>0.76</v>
      </c>
      <c r="P6" s="1">
        <v>0.76</v>
      </c>
      <c r="Q6" s="1">
        <v>0.76</v>
      </c>
      <c r="R6" s="1">
        <v>0.76</v>
      </c>
      <c r="S6" s="1" t="s">
        <v>18</v>
      </c>
      <c r="T6" s="1" t="s">
        <v>18</v>
      </c>
      <c r="U6" s="1" t="s">
        <v>18</v>
      </c>
      <c r="V6" s="1" t="s">
        <v>30</v>
      </c>
      <c r="W6" s="1" t="s">
        <v>30</v>
      </c>
      <c r="X6" s="1" t="s">
        <v>18</v>
      </c>
      <c r="Y6" s="1" t="s">
        <v>29</v>
      </c>
      <c r="Z6" s="1" t="s">
        <v>29</v>
      </c>
      <c r="AA6" s="1" t="s">
        <v>29</v>
      </c>
      <c r="AB6" s="1" t="s">
        <v>29</v>
      </c>
      <c r="AC6" s="1" t="s">
        <v>29</v>
      </c>
      <c r="AD6" s="1" t="s">
        <v>29</v>
      </c>
      <c r="AE6" s="1" t="s">
        <v>29</v>
      </c>
      <c r="AF6" s="1" t="s">
        <v>29</v>
      </c>
      <c r="AG6" s="1" t="s">
        <v>29</v>
      </c>
      <c r="AH6" s="1" t="s">
        <v>29</v>
      </c>
      <c r="AI6" s="1" t="s">
        <v>29</v>
      </c>
      <c r="AJ6" s="1" t="s">
        <v>29</v>
      </c>
      <c r="AK6" s="1" t="s">
        <v>29</v>
      </c>
      <c r="AL6" s="1" t="s">
        <v>29</v>
      </c>
      <c r="AM6" s="1" t="s">
        <v>29</v>
      </c>
      <c r="AN6" s="1" t="s">
        <v>29</v>
      </c>
      <c r="AO6" s="1" t="s">
        <v>29</v>
      </c>
      <c r="AP6" s="1" t="s">
        <v>29</v>
      </c>
      <c r="AQ6" s="1" t="s">
        <v>29</v>
      </c>
      <c r="AR6" s="1" t="s">
        <v>29</v>
      </c>
      <c r="AS6" s="1" t="s">
        <v>29</v>
      </c>
      <c r="AT6" s="1" t="s">
        <v>29</v>
      </c>
      <c r="AU6" s="1" t="s">
        <v>29</v>
      </c>
      <c r="AV6" s="1" t="s">
        <v>29</v>
      </c>
      <c r="AW6" s="8">
        <v>7</v>
      </c>
      <c r="AX6" s="1">
        <f>COUNTIF(C6:AV6,0.28)</f>
        <v>4</v>
      </c>
      <c r="AY6" s="1">
        <f>COUNTIF(C6:AV6,0.4)</f>
        <v>4</v>
      </c>
      <c r="AZ6" s="1">
        <f>COUNTIF(C6:AV6,0.76)</f>
        <v>8</v>
      </c>
      <c r="BA6" s="1">
        <f t="shared" si="0"/>
        <v>4</v>
      </c>
      <c r="BB6" s="1">
        <f t="shared" si="1"/>
        <v>27</v>
      </c>
      <c r="BC6">
        <f t="shared" si="2"/>
        <v>25.925925925925924</v>
      </c>
      <c r="BD6">
        <f t="shared" si="3"/>
        <v>14.814814814814813</v>
      </c>
      <c r="BE6">
        <f t="shared" si="4"/>
        <v>14.814814814814813</v>
      </c>
      <c r="BF6">
        <f t="shared" si="5"/>
        <v>29.629629629629626</v>
      </c>
      <c r="BG6">
        <f t="shared" si="6"/>
        <v>14.814814814814813</v>
      </c>
    </row>
    <row r="7" spans="1:59" x14ac:dyDescent="0.25">
      <c r="A7" s="3" t="s">
        <v>11</v>
      </c>
      <c r="B7" s="1">
        <v>6</v>
      </c>
      <c r="C7" s="1">
        <v>0.26</v>
      </c>
      <c r="D7" s="1">
        <v>0.26</v>
      </c>
      <c r="E7" s="1">
        <v>0.26</v>
      </c>
      <c r="F7" s="1">
        <v>0.26</v>
      </c>
      <c r="G7" s="1">
        <v>0.26</v>
      </c>
      <c r="H7" s="1">
        <v>0.26</v>
      </c>
      <c r="I7" s="1">
        <v>0.26</v>
      </c>
      <c r="J7" s="1">
        <v>0.26</v>
      </c>
      <c r="K7" s="1" t="s">
        <v>13</v>
      </c>
      <c r="L7" s="1" t="s">
        <v>13</v>
      </c>
      <c r="M7" s="1" t="s">
        <v>13</v>
      </c>
      <c r="N7" s="1" t="s">
        <v>13</v>
      </c>
      <c r="O7" s="1" t="s">
        <v>13</v>
      </c>
      <c r="P7" s="1" t="s">
        <v>13</v>
      </c>
      <c r="Q7" s="1" t="s">
        <v>13</v>
      </c>
      <c r="R7" s="1" t="s">
        <v>13</v>
      </c>
      <c r="S7" s="1" t="s">
        <v>13</v>
      </c>
      <c r="T7" s="1" t="s">
        <v>13</v>
      </c>
      <c r="U7" s="1" t="s">
        <v>13</v>
      </c>
      <c r="V7" s="1" t="s">
        <v>13</v>
      </c>
      <c r="W7" s="1" t="s">
        <v>13</v>
      </c>
      <c r="X7" s="1" t="s">
        <v>13</v>
      </c>
      <c r="Y7" s="1" t="s">
        <v>13</v>
      </c>
      <c r="Z7" s="1" t="s">
        <v>13</v>
      </c>
      <c r="AA7" s="1" t="s">
        <v>13</v>
      </c>
      <c r="AB7" s="1" t="s">
        <v>13</v>
      </c>
      <c r="AC7" s="1" t="s">
        <v>13</v>
      </c>
      <c r="AD7" s="1" t="s">
        <v>13</v>
      </c>
      <c r="AE7" s="1" t="s">
        <v>13</v>
      </c>
      <c r="AF7" s="1" t="s">
        <v>13</v>
      </c>
      <c r="AG7" s="1" t="s">
        <v>13</v>
      </c>
      <c r="AH7" s="1" t="s">
        <v>13</v>
      </c>
      <c r="AI7" s="1" t="s">
        <v>13</v>
      </c>
      <c r="AJ7" s="1" t="s">
        <v>13</v>
      </c>
      <c r="AK7" s="1" t="s">
        <v>13</v>
      </c>
      <c r="AL7" s="1" t="s">
        <v>13</v>
      </c>
      <c r="AM7" s="1" t="s">
        <v>13</v>
      </c>
      <c r="AN7" s="1" t="s">
        <v>13</v>
      </c>
      <c r="AO7" s="1" t="s">
        <v>13</v>
      </c>
      <c r="AP7" s="1" t="s">
        <v>13</v>
      </c>
      <c r="AQ7" s="1" t="s">
        <v>13</v>
      </c>
      <c r="AR7" s="1" t="s">
        <v>13</v>
      </c>
      <c r="AS7" s="1" t="s">
        <v>13</v>
      </c>
      <c r="AT7" s="1" t="s">
        <v>13</v>
      </c>
      <c r="AU7" s="1" t="s">
        <v>13</v>
      </c>
      <c r="AV7" s="1" t="s">
        <v>13</v>
      </c>
      <c r="AW7" s="1" t="s">
        <v>13</v>
      </c>
      <c r="AX7" s="1" t="s">
        <v>13</v>
      </c>
      <c r="AY7" s="1" t="s">
        <v>13</v>
      </c>
      <c r="AZ7" s="1" t="s">
        <v>13</v>
      </c>
      <c r="BA7" s="1" t="s">
        <v>13</v>
      </c>
      <c r="BB7" s="1">
        <f t="shared" si="1"/>
        <v>0</v>
      </c>
    </row>
    <row r="8" spans="1:59" x14ac:dyDescent="0.25">
      <c r="A8" s="3" t="s">
        <v>11</v>
      </c>
      <c r="B8" s="1">
        <v>7</v>
      </c>
      <c r="C8" s="1">
        <v>0.28000000000000003</v>
      </c>
      <c r="D8" s="1">
        <v>0.28000000000000003</v>
      </c>
      <c r="E8" s="1">
        <v>0.28000000000000003</v>
      </c>
      <c r="F8" s="1">
        <v>0.28000000000000003</v>
      </c>
      <c r="G8" s="1">
        <v>0.28000000000000003</v>
      </c>
      <c r="H8" s="1">
        <v>0.28000000000000003</v>
      </c>
      <c r="I8" s="1">
        <v>0.5</v>
      </c>
      <c r="J8" s="1">
        <v>0.5</v>
      </c>
      <c r="K8" s="1">
        <v>0.5</v>
      </c>
      <c r="L8" s="1">
        <v>0.7</v>
      </c>
      <c r="M8" s="1">
        <v>0.7</v>
      </c>
      <c r="N8" s="1">
        <v>0.7</v>
      </c>
      <c r="O8" s="1">
        <v>0.7</v>
      </c>
      <c r="P8" s="1">
        <v>0.7</v>
      </c>
      <c r="Q8" s="1">
        <v>0.7</v>
      </c>
      <c r="R8" s="1">
        <v>0.7</v>
      </c>
      <c r="S8" s="1">
        <v>0.7</v>
      </c>
      <c r="T8" s="1" t="s">
        <v>13</v>
      </c>
      <c r="U8" s="1" t="s">
        <v>13</v>
      </c>
      <c r="V8" s="1" t="s">
        <v>13</v>
      </c>
      <c r="W8" s="1" t="s">
        <v>13</v>
      </c>
      <c r="X8" s="1" t="s">
        <v>13</v>
      </c>
      <c r="Y8" s="1" t="s">
        <v>13</v>
      </c>
      <c r="Z8" s="1" t="s">
        <v>13</v>
      </c>
      <c r="AA8" s="1" t="s">
        <v>13</v>
      </c>
      <c r="AB8" s="1" t="s">
        <v>13</v>
      </c>
      <c r="AC8" s="1" t="s">
        <v>13</v>
      </c>
      <c r="AD8" s="1" t="s">
        <v>13</v>
      </c>
      <c r="AE8" s="1" t="s">
        <v>13</v>
      </c>
      <c r="AF8" s="1" t="s">
        <v>13</v>
      </c>
      <c r="AG8" s="1" t="s">
        <v>13</v>
      </c>
      <c r="AH8" s="1" t="s">
        <v>13</v>
      </c>
      <c r="AI8" s="1" t="s">
        <v>13</v>
      </c>
      <c r="AJ8" s="1" t="s">
        <v>13</v>
      </c>
      <c r="AK8" s="1" t="s">
        <v>13</v>
      </c>
      <c r="AL8" s="1" t="s">
        <v>13</v>
      </c>
      <c r="AM8" s="1" t="s">
        <v>13</v>
      </c>
      <c r="AN8" s="1" t="s">
        <v>13</v>
      </c>
      <c r="AO8" s="1" t="s">
        <v>13</v>
      </c>
      <c r="AP8" s="1" t="s">
        <v>13</v>
      </c>
      <c r="AQ8" s="1" t="s">
        <v>13</v>
      </c>
      <c r="AR8" s="1" t="s">
        <v>13</v>
      </c>
      <c r="AS8" s="1" t="s">
        <v>13</v>
      </c>
      <c r="AT8" s="1" t="s">
        <v>13</v>
      </c>
      <c r="AU8" s="1" t="s">
        <v>13</v>
      </c>
      <c r="AV8" s="1" t="s">
        <v>13</v>
      </c>
      <c r="AW8" s="1" t="s">
        <v>13</v>
      </c>
      <c r="AX8" s="1" t="s">
        <v>13</v>
      </c>
      <c r="AY8" s="1" t="s">
        <v>13</v>
      </c>
      <c r="AZ8" s="1" t="s">
        <v>13</v>
      </c>
      <c r="BA8" s="1" t="s">
        <v>13</v>
      </c>
      <c r="BB8" s="1">
        <f t="shared" si="1"/>
        <v>0</v>
      </c>
    </row>
    <row r="9" spans="1:59" x14ac:dyDescent="0.25">
      <c r="A9" s="3" t="s">
        <v>1</v>
      </c>
      <c r="B9" s="1">
        <v>8</v>
      </c>
      <c r="C9" s="1"/>
      <c r="D9" s="1"/>
      <c r="E9" s="1"/>
      <c r="F9" s="1"/>
      <c r="G9" s="1"/>
      <c r="H9" s="1"/>
      <c r="I9" s="1"/>
      <c r="J9" s="1"/>
      <c r="K9" s="1">
        <v>0.3</v>
      </c>
      <c r="L9" s="1">
        <v>0.3</v>
      </c>
      <c r="M9" s="1">
        <v>0.3</v>
      </c>
      <c r="N9" s="1">
        <v>0.3</v>
      </c>
      <c r="O9" s="1">
        <v>0.43</v>
      </c>
      <c r="P9" s="1">
        <v>0.43</v>
      </c>
      <c r="Q9" s="1">
        <v>0.43</v>
      </c>
      <c r="R9" s="1">
        <v>0.66</v>
      </c>
      <c r="S9" s="1">
        <v>0.66</v>
      </c>
      <c r="T9" s="1">
        <v>0.66</v>
      </c>
      <c r="U9" s="1">
        <v>0.66</v>
      </c>
      <c r="V9" s="1">
        <v>0.66</v>
      </c>
      <c r="W9" s="1">
        <v>0.66</v>
      </c>
      <c r="X9" s="1" t="s">
        <v>33</v>
      </c>
      <c r="Y9" s="1" t="s">
        <v>33</v>
      </c>
      <c r="Z9" s="1" t="s">
        <v>30</v>
      </c>
      <c r="AA9" s="1" t="s">
        <v>18</v>
      </c>
      <c r="AB9" s="1" t="s">
        <v>18</v>
      </c>
      <c r="AC9" s="1" t="s">
        <v>18</v>
      </c>
      <c r="AD9" s="1" t="s">
        <v>18</v>
      </c>
      <c r="AE9" s="1" t="s">
        <v>18</v>
      </c>
      <c r="AF9" s="1" t="s">
        <v>18</v>
      </c>
      <c r="AG9" s="1" t="s">
        <v>29</v>
      </c>
      <c r="AH9" s="1" t="s">
        <v>29</v>
      </c>
      <c r="AI9" s="1" t="s">
        <v>29</v>
      </c>
      <c r="AJ9" s="1" t="s">
        <v>29</v>
      </c>
      <c r="AK9" s="1" t="s">
        <v>29</v>
      </c>
      <c r="AL9" s="1" t="s">
        <v>29</v>
      </c>
      <c r="AM9" s="1" t="s">
        <v>29</v>
      </c>
      <c r="AN9" s="1" t="s">
        <v>29</v>
      </c>
      <c r="AO9" s="1" t="s">
        <v>29</v>
      </c>
      <c r="AP9" s="1" t="s">
        <v>29</v>
      </c>
      <c r="AQ9" s="1" t="s">
        <v>29</v>
      </c>
      <c r="AR9" s="1" t="s">
        <v>29</v>
      </c>
      <c r="AS9" s="1" t="s">
        <v>29</v>
      </c>
      <c r="AT9" s="1" t="s">
        <v>29</v>
      </c>
      <c r="AU9" s="1" t="s">
        <v>29</v>
      </c>
      <c r="AV9" s="1" t="s">
        <v>29</v>
      </c>
      <c r="AW9" s="8">
        <v>7</v>
      </c>
      <c r="AX9" s="1">
        <f>COUNTIF(C9:AV9,0.3)</f>
        <v>4</v>
      </c>
      <c r="AY9" s="1">
        <f>COUNTIF(C9:AV9,0.43)</f>
        <v>3</v>
      </c>
      <c r="AZ9" s="1">
        <f>COUNTIF(C9:AV9,0.66)</f>
        <v>6</v>
      </c>
      <c r="BA9" s="1">
        <f t="shared" si="0"/>
        <v>6</v>
      </c>
      <c r="BB9" s="1">
        <f t="shared" si="1"/>
        <v>26</v>
      </c>
      <c r="BC9">
        <f t="shared" si="2"/>
        <v>26.923076923076923</v>
      </c>
      <c r="BD9">
        <f t="shared" si="3"/>
        <v>15.384615384615385</v>
      </c>
      <c r="BE9">
        <f t="shared" si="4"/>
        <v>11.538461538461538</v>
      </c>
      <c r="BF9">
        <f t="shared" si="5"/>
        <v>23.076923076923077</v>
      </c>
      <c r="BG9">
        <f t="shared" si="6"/>
        <v>23.076923076923077</v>
      </c>
    </row>
    <row r="10" spans="1:59" x14ac:dyDescent="0.25">
      <c r="A10" s="3" t="s">
        <v>1</v>
      </c>
      <c r="B10" s="1">
        <v>9</v>
      </c>
      <c r="C10" s="1"/>
      <c r="D10" s="1"/>
      <c r="E10" s="1"/>
      <c r="F10" s="1"/>
      <c r="G10" s="1"/>
      <c r="H10" s="1"/>
      <c r="I10" s="1"/>
      <c r="J10" s="1"/>
      <c r="K10" s="1">
        <v>0.26</v>
      </c>
      <c r="L10" s="1">
        <v>0.26</v>
      </c>
      <c r="M10" s="1">
        <v>0.26</v>
      </c>
      <c r="N10" s="1">
        <v>0.26</v>
      </c>
      <c r="O10" s="1">
        <v>0.44</v>
      </c>
      <c r="P10" s="1">
        <v>0.44</v>
      </c>
      <c r="Q10" s="1">
        <v>0.44</v>
      </c>
      <c r="R10" s="1">
        <v>0.7</v>
      </c>
      <c r="S10" s="1">
        <v>0.7</v>
      </c>
      <c r="T10" s="1">
        <v>0.7</v>
      </c>
      <c r="U10" s="1">
        <v>0.7</v>
      </c>
      <c r="V10" s="1">
        <v>0.7</v>
      </c>
      <c r="W10" s="1">
        <v>0.7</v>
      </c>
      <c r="X10" s="1">
        <v>0.7</v>
      </c>
      <c r="Y10" s="1">
        <v>0.7</v>
      </c>
      <c r="Z10" s="1" t="s">
        <v>18</v>
      </c>
      <c r="AA10" s="1" t="s">
        <v>18</v>
      </c>
      <c r="AB10" s="1" t="s">
        <v>18</v>
      </c>
      <c r="AC10" s="1" t="s">
        <v>18</v>
      </c>
      <c r="AD10" s="1" t="s">
        <v>18</v>
      </c>
      <c r="AE10" s="1" t="s">
        <v>18</v>
      </c>
      <c r="AF10" s="1" t="s">
        <v>29</v>
      </c>
      <c r="AG10" s="1" t="s">
        <v>29</v>
      </c>
      <c r="AH10" s="1" t="s">
        <v>29</v>
      </c>
      <c r="AI10" s="1" t="s">
        <v>29</v>
      </c>
      <c r="AJ10" s="1" t="s">
        <v>29</v>
      </c>
      <c r="AK10" s="1" t="s">
        <v>29</v>
      </c>
      <c r="AL10" s="1" t="s">
        <v>29</v>
      </c>
      <c r="AM10" s="1" t="s">
        <v>29</v>
      </c>
      <c r="AN10" s="1" t="s">
        <v>29</v>
      </c>
      <c r="AO10" s="1" t="s">
        <v>29</v>
      </c>
      <c r="AP10" s="1" t="s">
        <v>29</v>
      </c>
      <c r="AQ10" s="1" t="s">
        <v>29</v>
      </c>
      <c r="AR10" s="1" t="s">
        <v>29</v>
      </c>
      <c r="AS10" s="1" t="s">
        <v>29</v>
      </c>
      <c r="AT10" s="1" t="s">
        <v>29</v>
      </c>
      <c r="AU10" s="1" t="s">
        <v>29</v>
      </c>
      <c r="AV10" s="1" t="s">
        <v>29</v>
      </c>
      <c r="AW10" s="8">
        <v>7</v>
      </c>
      <c r="AX10" s="1">
        <f>COUNTIF(C10:AV10,0.26)</f>
        <v>4</v>
      </c>
      <c r="AY10" s="1">
        <f>COUNTIF(C10:AV10,0.44)</f>
        <v>3</v>
      </c>
      <c r="AZ10" s="1">
        <f>COUNTIF(C10:AV10,0.7)</f>
        <v>8</v>
      </c>
      <c r="BA10" s="1">
        <f t="shared" si="0"/>
        <v>6</v>
      </c>
      <c r="BB10" s="1">
        <f t="shared" si="1"/>
        <v>28</v>
      </c>
      <c r="BC10">
        <f t="shared" si="2"/>
        <v>25</v>
      </c>
      <c r="BD10">
        <f t="shared" si="3"/>
        <v>14.285714285714285</v>
      </c>
      <c r="BE10">
        <f t="shared" si="4"/>
        <v>10.714285714285714</v>
      </c>
      <c r="BF10">
        <f t="shared" si="5"/>
        <v>28.571428571428569</v>
      </c>
      <c r="BG10">
        <f t="shared" si="6"/>
        <v>21.428571428571427</v>
      </c>
    </row>
    <row r="11" spans="1:59" x14ac:dyDescent="0.25">
      <c r="A11" s="3" t="s">
        <v>11</v>
      </c>
      <c r="B11" s="1">
        <v>10</v>
      </c>
      <c r="C11" s="1"/>
      <c r="D11" s="1">
        <v>0.32</v>
      </c>
      <c r="E11" s="1">
        <v>0.32</v>
      </c>
      <c r="F11" s="1">
        <v>0.32</v>
      </c>
      <c r="G11" s="1">
        <v>0.32</v>
      </c>
      <c r="H11" s="1">
        <v>0.32</v>
      </c>
      <c r="I11" s="1">
        <v>0.32</v>
      </c>
      <c r="J11" s="1">
        <v>0.32</v>
      </c>
      <c r="K11" s="1">
        <v>0.32</v>
      </c>
      <c r="L11" s="1">
        <v>0.32</v>
      </c>
      <c r="M11" s="1">
        <v>0.32</v>
      </c>
      <c r="N11" s="1">
        <v>0.5</v>
      </c>
      <c r="O11" s="1">
        <v>0.5</v>
      </c>
      <c r="P11" s="1">
        <v>0.5</v>
      </c>
      <c r="Q11" s="1">
        <v>0.5</v>
      </c>
      <c r="R11" s="2">
        <v>0.5</v>
      </c>
      <c r="S11" s="1">
        <v>0.5</v>
      </c>
      <c r="T11" s="1">
        <v>0.8</v>
      </c>
      <c r="U11" s="1">
        <v>0.8</v>
      </c>
      <c r="V11" s="1" t="s">
        <v>13</v>
      </c>
      <c r="W11" s="1" t="s">
        <v>13</v>
      </c>
      <c r="X11" s="1" t="s">
        <v>13</v>
      </c>
      <c r="Y11" s="1" t="s">
        <v>13</v>
      </c>
      <c r="Z11" s="1" t="s">
        <v>13</v>
      </c>
      <c r="AA11" s="1" t="s">
        <v>13</v>
      </c>
      <c r="AB11" s="1" t="s">
        <v>13</v>
      </c>
      <c r="AC11" s="1" t="s">
        <v>13</v>
      </c>
      <c r="AD11" s="1" t="s">
        <v>13</v>
      </c>
      <c r="AE11" s="1" t="s">
        <v>13</v>
      </c>
      <c r="AF11" s="1" t="s">
        <v>13</v>
      </c>
      <c r="AG11" s="1" t="s">
        <v>13</v>
      </c>
      <c r="AH11" s="1" t="s">
        <v>13</v>
      </c>
      <c r="AI11" s="1" t="s">
        <v>13</v>
      </c>
      <c r="AJ11" s="1" t="s">
        <v>13</v>
      </c>
      <c r="AK11" s="1" t="s">
        <v>13</v>
      </c>
      <c r="AL11" s="1" t="s">
        <v>13</v>
      </c>
      <c r="AM11" s="1" t="s">
        <v>13</v>
      </c>
      <c r="AN11" s="1" t="s">
        <v>13</v>
      </c>
      <c r="AO11" s="1" t="s">
        <v>13</v>
      </c>
      <c r="AP11" s="1" t="s">
        <v>13</v>
      </c>
      <c r="AQ11" s="1" t="s">
        <v>13</v>
      </c>
      <c r="AR11" s="1" t="s">
        <v>13</v>
      </c>
      <c r="AS11" s="1" t="s">
        <v>13</v>
      </c>
      <c r="AT11" s="1" t="s">
        <v>13</v>
      </c>
      <c r="AU11" s="1" t="s">
        <v>13</v>
      </c>
      <c r="AV11" s="1" t="s">
        <v>13</v>
      </c>
      <c r="AW11" s="1" t="s">
        <v>13</v>
      </c>
      <c r="AX11" s="1" t="s">
        <v>13</v>
      </c>
      <c r="AY11" s="1" t="s">
        <v>13</v>
      </c>
      <c r="AZ11" s="1" t="s">
        <v>13</v>
      </c>
      <c r="BA11" s="1" t="s">
        <v>13</v>
      </c>
      <c r="BB11" s="1">
        <f t="shared" si="1"/>
        <v>0</v>
      </c>
    </row>
    <row r="12" spans="1:59" x14ac:dyDescent="0.25">
      <c r="A12" s="3" t="s">
        <v>11</v>
      </c>
      <c r="B12" s="1">
        <v>11</v>
      </c>
      <c r="C12" s="1"/>
      <c r="D12" s="1">
        <v>0.32</v>
      </c>
      <c r="E12" s="1">
        <v>0.32</v>
      </c>
      <c r="F12" s="1">
        <v>0.32</v>
      </c>
      <c r="G12" s="1">
        <v>0.32</v>
      </c>
      <c r="H12" s="1" t="s">
        <v>13</v>
      </c>
      <c r="I12" s="1" t="s">
        <v>13</v>
      </c>
      <c r="J12" s="1" t="s">
        <v>13</v>
      </c>
      <c r="K12" s="1" t="s">
        <v>13</v>
      </c>
      <c r="L12" s="1" t="s">
        <v>13</v>
      </c>
      <c r="M12" s="1" t="s">
        <v>13</v>
      </c>
      <c r="N12" s="1" t="s">
        <v>13</v>
      </c>
      <c r="O12" s="1" t="s">
        <v>13</v>
      </c>
      <c r="P12" s="1" t="s">
        <v>13</v>
      </c>
      <c r="Q12" s="1" t="s">
        <v>13</v>
      </c>
      <c r="R12" s="1" t="s">
        <v>13</v>
      </c>
      <c r="S12" s="1" t="s">
        <v>13</v>
      </c>
      <c r="T12" s="1" t="s">
        <v>13</v>
      </c>
      <c r="U12" s="1" t="s">
        <v>13</v>
      </c>
      <c r="V12" s="1" t="s">
        <v>13</v>
      </c>
      <c r="W12" s="1" t="s">
        <v>13</v>
      </c>
      <c r="X12" s="1" t="s">
        <v>13</v>
      </c>
      <c r="Y12" s="1" t="s">
        <v>13</v>
      </c>
      <c r="Z12" s="1" t="s">
        <v>13</v>
      </c>
      <c r="AA12" s="1" t="s">
        <v>13</v>
      </c>
      <c r="AB12" s="1" t="s">
        <v>13</v>
      </c>
      <c r="AC12" s="1" t="s">
        <v>13</v>
      </c>
      <c r="AD12" s="1" t="s">
        <v>13</v>
      </c>
      <c r="AE12" s="1" t="s">
        <v>13</v>
      </c>
      <c r="AF12" s="1" t="s">
        <v>13</v>
      </c>
      <c r="AG12" s="1" t="s">
        <v>13</v>
      </c>
      <c r="AH12" s="1" t="s">
        <v>13</v>
      </c>
      <c r="AI12" s="1" t="s">
        <v>13</v>
      </c>
      <c r="AJ12" s="1" t="s">
        <v>13</v>
      </c>
      <c r="AK12" s="1" t="s">
        <v>13</v>
      </c>
      <c r="AL12" s="1" t="s">
        <v>13</v>
      </c>
      <c r="AM12" s="1" t="s">
        <v>13</v>
      </c>
      <c r="AN12" s="1" t="s">
        <v>13</v>
      </c>
      <c r="AO12" s="1" t="s">
        <v>13</v>
      </c>
      <c r="AP12" s="1" t="s">
        <v>13</v>
      </c>
      <c r="AQ12" s="1" t="s">
        <v>13</v>
      </c>
      <c r="AR12" s="1" t="s">
        <v>13</v>
      </c>
      <c r="AS12" s="1" t="s">
        <v>13</v>
      </c>
      <c r="AT12" s="1" t="s">
        <v>13</v>
      </c>
      <c r="AU12" s="1" t="s">
        <v>13</v>
      </c>
      <c r="AV12" s="1" t="s">
        <v>13</v>
      </c>
      <c r="AW12" s="1" t="s">
        <v>13</v>
      </c>
      <c r="AX12" s="1" t="s">
        <v>13</v>
      </c>
      <c r="AY12" s="1" t="s">
        <v>13</v>
      </c>
      <c r="AZ12" s="1" t="s">
        <v>13</v>
      </c>
      <c r="BA12" s="1" t="s">
        <v>13</v>
      </c>
      <c r="BB12" s="1">
        <f t="shared" si="1"/>
        <v>0</v>
      </c>
    </row>
    <row r="13" spans="1:59" x14ac:dyDescent="0.25">
      <c r="A13" s="3" t="s">
        <v>11</v>
      </c>
      <c r="B13" s="1">
        <v>12</v>
      </c>
      <c r="C13" s="1"/>
      <c r="D13" s="1">
        <v>0.28000000000000003</v>
      </c>
      <c r="E13" s="1">
        <v>0.28000000000000003</v>
      </c>
      <c r="F13" s="1">
        <v>0.28000000000000003</v>
      </c>
      <c r="G13" s="1">
        <v>0.28000000000000003</v>
      </c>
      <c r="H13" s="1">
        <v>0.46</v>
      </c>
      <c r="I13" s="1">
        <v>0.46</v>
      </c>
      <c r="J13" s="1">
        <v>0.46</v>
      </c>
      <c r="K13" s="1">
        <v>0.7</v>
      </c>
      <c r="L13" s="1">
        <v>0.7</v>
      </c>
      <c r="M13" s="1">
        <v>0.7</v>
      </c>
      <c r="N13" s="1">
        <v>0.7</v>
      </c>
      <c r="O13" s="1">
        <v>0.7</v>
      </c>
      <c r="P13" s="1">
        <v>0.7</v>
      </c>
      <c r="Q13" s="1">
        <v>0.7</v>
      </c>
      <c r="R13" s="1">
        <v>0.7</v>
      </c>
      <c r="S13" s="1" t="s">
        <v>18</v>
      </c>
      <c r="T13" s="1" t="s">
        <v>18</v>
      </c>
      <c r="U13" s="1" t="s">
        <v>18</v>
      </c>
      <c r="V13" s="1" t="s">
        <v>18</v>
      </c>
      <c r="W13" s="1" t="s">
        <v>18</v>
      </c>
      <c r="X13" s="1" t="s">
        <v>18</v>
      </c>
      <c r="Y13" s="1" t="s">
        <v>18</v>
      </c>
      <c r="Z13" s="1" t="s">
        <v>29</v>
      </c>
      <c r="AA13" s="1" t="s">
        <v>29</v>
      </c>
      <c r="AB13" s="1" t="s">
        <v>29</v>
      </c>
      <c r="AC13" s="1" t="s">
        <v>29</v>
      </c>
      <c r="AD13" s="1" t="s">
        <v>29</v>
      </c>
      <c r="AE13" s="1" t="s">
        <v>29</v>
      </c>
      <c r="AF13" s="1" t="s">
        <v>29</v>
      </c>
      <c r="AG13" s="1" t="s">
        <v>29</v>
      </c>
      <c r="AH13" s="1" t="s">
        <v>29</v>
      </c>
      <c r="AI13" s="1" t="s">
        <v>29</v>
      </c>
      <c r="AJ13" s="1" t="s">
        <v>29</v>
      </c>
      <c r="AK13" s="1" t="s">
        <v>29</v>
      </c>
      <c r="AL13" s="1" t="s">
        <v>29</v>
      </c>
      <c r="AM13" s="1" t="s">
        <v>29</v>
      </c>
      <c r="AN13" s="1" t="s">
        <v>29</v>
      </c>
      <c r="AO13" s="1" t="s">
        <v>29</v>
      </c>
      <c r="AP13" s="1" t="s">
        <v>29</v>
      </c>
      <c r="AQ13" s="1" t="s">
        <v>29</v>
      </c>
      <c r="AR13" s="1" t="s">
        <v>29</v>
      </c>
      <c r="AS13" s="1" t="s">
        <v>29</v>
      </c>
      <c r="AT13" s="1" t="s">
        <v>29</v>
      </c>
      <c r="AU13" s="1" t="s">
        <v>29</v>
      </c>
      <c r="AV13" s="1" t="s">
        <v>29</v>
      </c>
      <c r="AW13" s="8">
        <v>8</v>
      </c>
      <c r="AX13" s="1">
        <f>COUNTIF(C13:AV13,0.28)</f>
        <v>4</v>
      </c>
      <c r="AY13" s="1">
        <f>COUNTIF(C13:AV13,0.46)</f>
        <v>3</v>
      </c>
      <c r="AZ13" s="1">
        <f>COUNTIF(C13:AV13,0.7)</f>
        <v>8</v>
      </c>
      <c r="BA13" s="1">
        <f t="shared" si="0"/>
        <v>7</v>
      </c>
      <c r="BB13" s="1">
        <f t="shared" si="1"/>
        <v>30</v>
      </c>
      <c r="BC13">
        <f t="shared" si="2"/>
        <v>26.666666666666668</v>
      </c>
      <c r="BD13">
        <f t="shared" si="3"/>
        <v>13.333333333333334</v>
      </c>
      <c r="BE13">
        <f t="shared" si="4"/>
        <v>10</v>
      </c>
      <c r="BF13">
        <f t="shared" si="5"/>
        <v>26.666666666666668</v>
      </c>
      <c r="BG13">
        <f t="shared" si="6"/>
        <v>23.333333333333332</v>
      </c>
    </row>
    <row r="14" spans="1:59" x14ac:dyDescent="0.25">
      <c r="A14" s="3" t="s">
        <v>11</v>
      </c>
      <c r="B14" s="1">
        <v>13</v>
      </c>
      <c r="C14" s="1"/>
      <c r="D14" s="1">
        <v>0.28000000000000003</v>
      </c>
      <c r="E14" s="1">
        <v>0.28000000000000003</v>
      </c>
      <c r="F14" s="1">
        <v>0.28000000000000003</v>
      </c>
      <c r="G14" s="1">
        <v>0.28000000000000003</v>
      </c>
      <c r="H14" s="1">
        <v>0.48</v>
      </c>
      <c r="I14" s="1">
        <v>0.48</v>
      </c>
      <c r="J14" s="1">
        <v>0.48</v>
      </c>
      <c r="K14" s="1">
        <v>0.72</v>
      </c>
      <c r="L14" s="1">
        <v>0.72</v>
      </c>
      <c r="M14" s="1">
        <v>0.72</v>
      </c>
      <c r="N14" s="1">
        <v>0.72</v>
      </c>
      <c r="O14" s="1">
        <v>0.72</v>
      </c>
      <c r="P14" s="1">
        <v>0.72</v>
      </c>
      <c r="Q14" s="1">
        <v>0.72</v>
      </c>
      <c r="R14" s="1">
        <v>0.72</v>
      </c>
      <c r="S14" s="1" t="s">
        <v>18</v>
      </c>
      <c r="T14" s="1" t="s">
        <v>18</v>
      </c>
      <c r="U14" s="1" t="s">
        <v>18</v>
      </c>
      <c r="V14" s="1" t="s">
        <v>18</v>
      </c>
      <c r="W14" s="1" t="s">
        <v>18</v>
      </c>
      <c r="X14" s="1" t="s">
        <v>18</v>
      </c>
      <c r="Y14" s="1" t="s">
        <v>18</v>
      </c>
      <c r="Z14" s="1" t="s">
        <v>29</v>
      </c>
      <c r="AA14" s="1" t="s">
        <v>29</v>
      </c>
      <c r="AB14" s="1" t="s">
        <v>29</v>
      </c>
      <c r="AC14" s="1" t="s">
        <v>29</v>
      </c>
      <c r="AD14" s="1" t="s">
        <v>29</v>
      </c>
      <c r="AE14" s="1" t="s">
        <v>29</v>
      </c>
      <c r="AF14" s="1" t="s">
        <v>29</v>
      </c>
      <c r="AG14" s="1" t="s">
        <v>29</v>
      </c>
      <c r="AH14" s="1" t="s">
        <v>29</v>
      </c>
      <c r="AI14" s="1" t="s">
        <v>29</v>
      </c>
      <c r="AJ14" s="1" t="s">
        <v>29</v>
      </c>
      <c r="AK14" s="1" t="s">
        <v>29</v>
      </c>
      <c r="AL14" s="1" t="s">
        <v>29</v>
      </c>
      <c r="AM14" s="1" t="s">
        <v>29</v>
      </c>
      <c r="AN14" s="1" t="s">
        <v>29</v>
      </c>
      <c r="AO14" s="1" t="s">
        <v>29</v>
      </c>
      <c r="AP14" s="1" t="s">
        <v>29</v>
      </c>
      <c r="AQ14" s="1" t="s">
        <v>29</v>
      </c>
      <c r="AR14" s="1" t="s">
        <v>29</v>
      </c>
      <c r="AS14" s="1" t="s">
        <v>29</v>
      </c>
      <c r="AT14" s="1" t="s">
        <v>29</v>
      </c>
      <c r="AU14" s="1" t="s">
        <v>29</v>
      </c>
      <c r="AV14" s="1" t="s">
        <v>29</v>
      </c>
      <c r="AW14" s="8">
        <v>8</v>
      </c>
      <c r="AX14" s="1">
        <f>COUNTIF(C14:AV14,0.28)</f>
        <v>4</v>
      </c>
      <c r="AY14" s="1">
        <f>COUNTIF(C14:AV14,0.48)</f>
        <v>3</v>
      </c>
      <c r="AZ14" s="1">
        <f>COUNTIF(C14:AV14,0.72)</f>
        <v>8</v>
      </c>
      <c r="BA14" s="1">
        <f t="shared" si="0"/>
        <v>7</v>
      </c>
      <c r="BB14" s="1">
        <f t="shared" si="1"/>
        <v>30</v>
      </c>
      <c r="BC14">
        <f t="shared" si="2"/>
        <v>26.666666666666668</v>
      </c>
      <c r="BD14">
        <f t="shared" si="3"/>
        <v>13.333333333333334</v>
      </c>
      <c r="BE14">
        <f t="shared" si="4"/>
        <v>10</v>
      </c>
      <c r="BF14">
        <f t="shared" si="5"/>
        <v>26.666666666666668</v>
      </c>
      <c r="BG14">
        <f t="shared" si="6"/>
        <v>23.333333333333332</v>
      </c>
    </row>
    <row r="15" spans="1:59" x14ac:dyDescent="0.25">
      <c r="A15" s="3" t="s">
        <v>11</v>
      </c>
      <c r="B15" s="1">
        <v>14</v>
      </c>
      <c r="C15" s="1"/>
      <c r="D15" s="1"/>
      <c r="E15" s="1">
        <v>0.32</v>
      </c>
      <c r="F15" s="1">
        <v>0.32</v>
      </c>
      <c r="G15" s="1">
        <v>0.32</v>
      </c>
      <c r="H15" s="1">
        <v>0.44</v>
      </c>
      <c r="I15" s="1">
        <v>0.44</v>
      </c>
      <c r="J15" s="1">
        <v>0.44</v>
      </c>
      <c r="K15" s="1">
        <v>0.74</v>
      </c>
      <c r="L15" s="1">
        <v>0.74</v>
      </c>
      <c r="M15" s="1">
        <v>0.74</v>
      </c>
      <c r="N15" s="1">
        <v>0.74</v>
      </c>
      <c r="O15" s="1">
        <v>0.74</v>
      </c>
      <c r="P15" s="1">
        <v>0.74</v>
      </c>
      <c r="Q15" s="1">
        <v>0.74</v>
      </c>
      <c r="R15" s="1">
        <v>0.74</v>
      </c>
      <c r="S15" s="1">
        <v>0.74</v>
      </c>
      <c r="T15" s="1" t="s">
        <v>18</v>
      </c>
      <c r="U15" s="1" t="s">
        <v>18</v>
      </c>
      <c r="V15" s="1" t="s">
        <v>18</v>
      </c>
      <c r="W15" s="1" t="s">
        <v>18</v>
      </c>
      <c r="X15" s="1" t="s">
        <v>18</v>
      </c>
      <c r="Y15" s="1" t="s">
        <v>18</v>
      </c>
      <c r="Z15" s="1" t="s">
        <v>18</v>
      </c>
      <c r="AA15" s="1" t="s">
        <v>29</v>
      </c>
      <c r="AB15" s="1" t="s">
        <v>29</v>
      </c>
      <c r="AC15" s="1" t="s">
        <v>29</v>
      </c>
      <c r="AD15" s="1" t="s">
        <v>29</v>
      </c>
      <c r="AE15" s="1" t="s">
        <v>29</v>
      </c>
      <c r="AF15" s="1" t="s">
        <v>29</v>
      </c>
      <c r="AG15" s="1" t="s">
        <v>29</v>
      </c>
      <c r="AH15" s="1" t="s">
        <v>29</v>
      </c>
      <c r="AI15" s="1" t="s">
        <v>29</v>
      </c>
      <c r="AJ15" s="1" t="s">
        <v>29</v>
      </c>
      <c r="AK15" s="1" t="s">
        <v>29</v>
      </c>
      <c r="AL15" s="1" t="s">
        <v>29</v>
      </c>
      <c r="AM15" s="1" t="s">
        <v>29</v>
      </c>
      <c r="AN15" s="1" t="s">
        <v>29</v>
      </c>
      <c r="AO15" s="1" t="s">
        <v>29</v>
      </c>
      <c r="AP15" s="1" t="s">
        <v>29</v>
      </c>
      <c r="AQ15" s="1" t="s">
        <v>29</v>
      </c>
      <c r="AR15" s="1" t="s">
        <v>29</v>
      </c>
      <c r="AS15" s="1" t="s">
        <v>29</v>
      </c>
      <c r="AT15" s="1" t="s">
        <v>29</v>
      </c>
      <c r="AU15" s="1" t="s">
        <v>29</v>
      </c>
      <c r="AV15" s="1" t="s">
        <v>29</v>
      </c>
      <c r="AW15" s="8">
        <v>9</v>
      </c>
      <c r="AX15" s="1">
        <f>COUNTIF(C15:AV15,0.32)</f>
        <v>3</v>
      </c>
      <c r="AY15" s="1">
        <f>COUNTIF(C15:AV15,0.44)</f>
        <v>3</v>
      </c>
      <c r="AZ15" s="1">
        <f>COUNTIF(C15:AV15,0.74)</f>
        <v>9</v>
      </c>
      <c r="BA15" s="1">
        <f t="shared" si="0"/>
        <v>7</v>
      </c>
      <c r="BB15" s="1">
        <f t="shared" si="1"/>
        <v>31</v>
      </c>
      <c r="BC15">
        <f t="shared" si="2"/>
        <v>29.032258064516132</v>
      </c>
      <c r="BD15">
        <f t="shared" si="3"/>
        <v>9.67741935483871</v>
      </c>
      <c r="BE15">
        <f t="shared" si="4"/>
        <v>9.67741935483871</v>
      </c>
      <c r="BF15">
        <f t="shared" si="5"/>
        <v>29.032258064516132</v>
      </c>
      <c r="BG15">
        <f t="shared" si="6"/>
        <v>22.58064516129032</v>
      </c>
    </row>
    <row r="16" spans="1:59" x14ac:dyDescent="0.25">
      <c r="A16" s="3" t="s">
        <v>5</v>
      </c>
      <c r="B16" s="1">
        <v>15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>
        <v>0.32</v>
      </c>
      <c r="P16" s="1">
        <v>0.32</v>
      </c>
      <c r="Q16" s="1">
        <v>0.32</v>
      </c>
      <c r="R16" s="1">
        <v>0.32</v>
      </c>
      <c r="S16" s="1">
        <v>0.46</v>
      </c>
      <c r="T16" s="1">
        <v>0.46</v>
      </c>
      <c r="U16" s="1" t="s">
        <v>13</v>
      </c>
      <c r="V16" s="1" t="s">
        <v>13</v>
      </c>
      <c r="W16" s="1" t="s">
        <v>13</v>
      </c>
      <c r="X16" s="1" t="s">
        <v>13</v>
      </c>
      <c r="Y16" s="1" t="s">
        <v>13</v>
      </c>
      <c r="Z16" s="1" t="s">
        <v>13</v>
      </c>
      <c r="AA16" s="1" t="s">
        <v>13</v>
      </c>
      <c r="AB16" s="1" t="s">
        <v>13</v>
      </c>
      <c r="AC16" s="1" t="s">
        <v>13</v>
      </c>
      <c r="AD16" s="1" t="s">
        <v>13</v>
      </c>
      <c r="AE16" s="1" t="s">
        <v>13</v>
      </c>
      <c r="AF16" s="1" t="s">
        <v>13</v>
      </c>
      <c r="AG16" s="1" t="s">
        <v>13</v>
      </c>
      <c r="AH16" s="1" t="s">
        <v>13</v>
      </c>
      <c r="AI16" s="1" t="s">
        <v>13</v>
      </c>
      <c r="AJ16" s="1" t="s">
        <v>13</v>
      </c>
      <c r="AK16" s="1" t="s">
        <v>13</v>
      </c>
      <c r="AL16" s="1" t="s">
        <v>13</v>
      </c>
      <c r="AM16" s="1" t="s">
        <v>13</v>
      </c>
      <c r="AN16" s="1" t="s">
        <v>13</v>
      </c>
      <c r="AO16" s="1" t="s">
        <v>13</v>
      </c>
      <c r="AP16" s="1" t="s">
        <v>13</v>
      </c>
      <c r="AQ16" s="1" t="s">
        <v>13</v>
      </c>
      <c r="AR16" s="1" t="s">
        <v>13</v>
      </c>
      <c r="AS16" s="1" t="s">
        <v>13</v>
      </c>
      <c r="AT16" s="1" t="s">
        <v>13</v>
      </c>
      <c r="AU16" s="1" t="s">
        <v>13</v>
      </c>
      <c r="AV16" s="1" t="s">
        <v>13</v>
      </c>
      <c r="AW16" s="1" t="s">
        <v>13</v>
      </c>
      <c r="AX16" s="1" t="s">
        <v>13</v>
      </c>
      <c r="AY16" s="1" t="s">
        <v>13</v>
      </c>
      <c r="AZ16" s="1" t="s">
        <v>13</v>
      </c>
      <c r="BA16" s="1" t="s">
        <v>13</v>
      </c>
      <c r="BB16" s="1">
        <f t="shared" si="1"/>
        <v>0</v>
      </c>
    </row>
    <row r="17" spans="1:59" x14ac:dyDescent="0.25">
      <c r="A17" s="3" t="s">
        <v>5</v>
      </c>
      <c r="B17" s="1">
        <v>16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>
        <v>0.3</v>
      </c>
      <c r="P17" s="1">
        <v>0.3</v>
      </c>
      <c r="Q17" s="1">
        <v>0.3</v>
      </c>
      <c r="R17" s="1">
        <v>0.3</v>
      </c>
      <c r="S17" s="1">
        <v>0.4</v>
      </c>
      <c r="T17" s="1">
        <v>0.4</v>
      </c>
      <c r="U17" s="1">
        <v>0.4</v>
      </c>
      <c r="V17" s="1">
        <v>0.4</v>
      </c>
      <c r="W17" s="1">
        <v>0.6</v>
      </c>
      <c r="X17" s="1">
        <v>0.6</v>
      </c>
      <c r="Y17" s="1">
        <v>0.6</v>
      </c>
      <c r="Z17" s="1">
        <v>0.6</v>
      </c>
      <c r="AA17" s="1">
        <v>0.6</v>
      </c>
      <c r="AB17" s="1">
        <v>0.6</v>
      </c>
      <c r="AC17" s="1" t="s">
        <v>18</v>
      </c>
      <c r="AD17" s="1" t="s">
        <v>18</v>
      </c>
      <c r="AE17" s="1" t="s">
        <v>18</v>
      </c>
      <c r="AF17" s="1" t="s">
        <v>18</v>
      </c>
      <c r="AG17" s="1" t="s">
        <v>18</v>
      </c>
      <c r="AH17" s="1" t="s">
        <v>18</v>
      </c>
      <c r="AI17" s="1" t="s">
        <v>18</v>
      </c>
      <c r="AJ17" s="1" t="s">
        <v>18</v>
      </c>
      <c r="AK17" s="1" t="s">
        <v>18</v>
      </c>
      <c r="AL17" s="1" t="s">
        <v>29</v>
      </c>
      <c r="AM17" s="1" t="s">
        <v>29</v>
      </c>
      <c r="AN17" s="1" t="s">
        <v>29</v>
      </c>
      <c r="AO17" s="1" t="s">
        <v>29</v>
      </c>
      <c r="AP17" s="1" t="s">
        <v>29</v>
      </c>
      <c r="AQ17" s="1" t="s">
        <v>29</v>
      </c>
      <c r="AR17" s="1" t="s">
        <v>29</v>
      </c>
      <c r="AS17" s="1" t="s">
        <v>29</v>
      </c>
      <c r="AT17" s="1" t="s">
        <v>29</v>
      </c>
      <c r="AU17" s="1" t="s">
        <v>29</v>
      </c>
      <c r="AV17" s="1" t="s">
        <v>29</v>
      </c>
      <c r="AW17" s="8">
        <v>7</v>
      </c>
      <c r="AX17" s="1">
        <f>COUNTIF(C17:AV17,0.3)</f>
        <v>4</v>
      </c>
      <c r="AY17" s="1">
        <f>COUNTIF(C17:AV17,0.4)</f>
        <v>4</v>
      </c>
      <c r="AZ17" s="1">
        <f>COUNTIF(C17:AV17,0.6)</f>
        <v>6</v>
      </c>
      <c r="BA17" s="1">
        <f t="shared" si="0"/>
        <v>9</v>
      </c>
      <c r="BB17" s="1">
        <f t="shared" si="1"/>
        <v>30</v>
      </c>
      <c r="BC17">
        <f t="shared" si="2"/>
        <v>23.333333333333332</v>
      </c>
      <c r="BD17">
        <f t="shared" si="3"/>
        <v>13.333333333333334</v>
      </c>
      <c r="BE17">
        <f t="shared" si="4"/>
        <v>13.333333333333334</v>
      </c>
      <c r="BF17">
        <f t="shared" si="5"/>
        <v>20</v>
      </c>
      <c r="BG17">
        <f t="shared" si="6"/>
        <v>30</v>
      </c>
    </row>
    <row r="18" spans="1:59" x14ac:dyDescent="0.25">
      <c r="A18" s="3" t="s">
        <v>5</v>
      </c>
      <c r="B18" s="1">
        <v>17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>
        <v>0.3</v>
      </c>
      <c r="P18" s="1">
        <v>0.3</v>
      </c>
      <c r="Q18" s="1">
        <v>0.3</v>
      </c>
      <c r="R18" s="1">
        <v>0.3</v>
      </c>
      <c r="S18" s="1">
        <v>0.42</v>
      </c>
      <c r="T18" s="1">
        <v>0.42</v>
      </c>
      <c r="U18" s="1">
        <v>0.42</v>
      </c>
      <c r="V18" s="1">
        <v>0.62</v>
      </c>
      <c r="W18" s="1">
        <v>0.62</v>
      </c>
      <c r="X18" s="1">
        <v>0.62</v>
      </c>
      <c r="Y18" s="1">
        <v>0.62</v>
      </c>
      <c r="Z18" s="1">
        <v>0.62</v>
      </c>
      <c r="AA18" s="1">
        <v>0.62</v>
      </c>
      <c r="AB18" s="1" t="s">
        <v>18</v>
      </c>
      <c r="AC18" s="1" t="s">
        <v>18</v>
      </c>
      <c r="AD18" s="1" t="s">
        <v>18</v>
      </c>
      <c r="AE18" s="1" t="s">
        <v>18</v>
      </c>
      <c r="AF18" s="1" t="s">
        <v>18</v>
      </c>
      <c r="AG18" s="1" t="s">
        <v>18</v>
      </c>
      <c r="AH18" s="1" t="s">
        <v>18</v>
      </c>
      <c r="AI18" s="1" t="s">
        <v>18</v>
      </c>
      <c r="AJ18" s="1" t="s">
        <v>29</v>
      </c>
      <c r="AK18" s="1" t="s">
        <v>29</v>
      </c>
      <c r="AL18" s="1" t="s">
        <v>29</v>
      </c>
      <c r="AM18" s="1" t="s">
        <v>29</v>
      </c>
      <c r="AN18" s="1" t="s">
        <v>29</v>
      </c>
      <c r="AO18" s="1" t="s">
        <v>29</v>
      </c>
      <c r="AP18" s="1" t="s">
        <v>29</v>
      </c>
      <c r="AQ18" s="1" t="s">
        <v>29</v>
      </c>
      <c r="AR18" s="1" t="s">
        <v>29</v>
      </c>
      <c r="AS18" s="1" t="s">
        <v>29</v>
      </c>
      <c r="AT18" s="1" t="s">
        <v>29</v>
      </c>
      <c r="AU18" s="1" t="s">
        <v>29</v>
      </c>
      <c r="AV18" s="1" t="s">
        <v>29</v>
      </c>
      <c r="AW18" s="8">
        <v>7</v>
      </c>
      <c r="AX18" s="1">
        <f t="shared" ref="AX18:AX27" si="7">COUNTIF(C18:AV18,0.3)</f>
        <v>4</v>
      </c>
      <c r="AY18" s="1">
        <f t="shared" ref="AY18:AY24" si="8">COUNTIF(C18:AV18,0.42)</f>
        <v>3</v>
      </c>
      <c r="AZ18" s="1">
        <f>COUNTIF(C18:AV18,0.62)</f>
        <v>6</v>
      </c>
      <c r="BA18" s="1">
        <f t="shared" si="0"/>
        <v>8</v>
      </c>
      <c r="BB18" s="1">
        <f t="shared" si="1"/>
        <v>28</v>
      </c>
      <c r="BC18">
        <f t="shared" si="2"/>
        <v>25</v>
      </c>
      <c r="BD18">
        <f t="shared" si="3"/>
        <v>14.285714285714285</v>
      </c>
      <c r="BE18">
        <f t="shared" si="4"/>
        <v>10.714285714285714</v>
      </c>
      <c r="BF18">
        <f t="shared" si="5"/>
        <v>21.428571428571427</v>
      </c>
      <c r="BG18">
        <f t="shared" si="6"/>
        <v>28.571428571428569</v>
      </c>
    </row>
    <row r="19" spans="1:59" x14ac:dyDescent="0.25">
      <c r="A19" s="3" t="s">
        <v>5</v>
      </c>
      <c r="B19" s="1">
        <v>18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v>0.32</v>
      </c>
      <c r="P19" s="1">
        <v>0.32</v>
      </c>
      <c r="Q19" s="1">
        <v>0.32</v>
      </c>
      <c r="R19" s="1">
        <v>0.32</v>
      </c>
      <c r="S19" s="1">
        <v>0.4</v>
      </c>
      <c r="T19" s="1">
        <v>0.4</v>
      </c>
      <c r="U19" s="1">
        <v>0.4</v>
      </c>
      <c r="V19" s="1">
        <v>0.64</v>
      </c>
      <c r="W19" s="1">
        <v>0.64</v>
      </c>
      <c r="X19" s="1">
        <v>0.64</v>
      </c>
      <c r="Y19" s="1">
        <v>0.64</v>
      </c>
      <c r="Z19" s="1">
        <v>0.64</v>
      </c>
      <c r="AA19" s="1">
        <v>0.64</v>
      </c>
      <c r="AB19" s="1" t="s">
        <v>18</v>
      </c>
      <c r="AC19" s="1" t="s">
        <v>18</v>
      </c>
      <c r="AD19" s="1" t="s">
        <v>18</v>
      </c>
      <c r="AE19" s="1" t="s">
        <v>18</v>
      </c>
      <c r="AF19" s="1" t="s">
        <v>18</v>
      </c>
      <c r="AG19" s="1" t="s">
        <v>18</v>
      </c>
      <c r="AH19" s="1" t="s">
        <v>18</v>
      </c>
      <c r="AI19" s="1" t="s">
        <v>18</v>
      </c>
      <c r="AJ19" s="1" t="s">
        <v>29</v>
      </c>
      <c r="AK19" s="1" t="s">
        <v>29</v>
      </c>
      <c r="AL19" s="1" t="s">
        <v>29</v>
      </c>
      <c r="AM19" s="1" t="s">
        <v>29</v>
      </c>
      <c r="AN19" s="1" t="s">
        <v>29</v>
      </c>
      <c r="AO19" s="1" t="s">
        <v>29</v>
      </c>
      <c r="AP19" s="1" t="s">
        <v>29</v>
      </c>
      <c r="AQ19" s="1" t="s">
        <v>29</v>
      </c>
      <c r="AR19" s="1" t="s">
        <v>29</v>
      </c>
      <c r="AS19" s="1" t="s">
        <v>29</v>
      </c>
      <c r="AT19" s="1" t="s">
        <v>29</v>
      </c>
      <c r="AU19" s="1" t="s">
        <v>29</v>
      </c>
      <c r="AV19" s="1" t="s">
        <v>29</v>
      </c>
      <c r="AW19" s="8">
        <v>7</v>
      </c>
      <c r="AX19" s="1">
        <f>COUNTIF(C19:AV19,0.32)</f>
        <v>4</v>
      </c>
      <c r="AY19" s="1">
        <f>COUNTIF(C19:AV19,0.4)</f>
        <v>3</v>
      </c>
      <c r="AZ19" s="1">
        <f>COUNTIF(C19:AV19,0.64)</f>
        <v>6</v>
      </c>
      <c r="BA19" s="1">
        <f t="shared" si="0"/>
        <v>8</v>
      </c>
      <c r="BB19" s="1">
        <f t="shared" si="1"/>
        <v>28</v>
      </c>
      <c r="BC19">
        <f t="shared" si="2"/>
        <v>25</v>
      </c>
      <c r="BD19">
        <f t="shared" si="3"/>
        <v>14.285714285714285</v>
      </c>
      <c r="BE19">
        <f t="shared" si="4"/>
        <v>10.714285714285714</v>
      </c>
      <c r="BF19">
        <f t="shared" si="5"/>
        <v>21.428571428571427</v>
      </c>
      <c r="BG19">
        <f t="shared" si="6"/>
        <v>28.571428571428569</v>
      </c>
    </row>
    <row r="20" spans="1:59" x14ac:dyDescent="0.25">
      <c r="A20" s="3" t="s">
        <v>5</v>
      </c>
      <c r="B20" s="1">
        <v>19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0.3</v>
      </c>
      <c r="P20" s="1">
        <v>0.3</v>
      </c>
      <c r="Q20" s="1">
        <v>0.3</v>
      </c>
      <c r="R20" s="1">
        <v>0.3</v>
      </c>
      <c r="S20" s="1">
        <v>0.44</v>
      </c>
      <c r="T20" s="1">
        <v>0.44</v>
      </c>
      <c r="U20" s="1">
        <v>0.44</v>
      </c>
      <c r="V20" s="1">
        <v>0.7</v>
      </c>
      <c r="W20" s="1">
        <v>0.7</v>
      </c>
      <c r="X20" s="1">
        <v>0.7</v>
      </c>
      <c r="Y20" s="1">
        <v>0.7</v>
      </c>
      <c r="Z20" s="1">
        <v>0.7</v>
      </c>
      <c r="AA20" s="1">
        <v>0.7</v>
      </c>
      <c r="AB20" s="1" t="s">
        <v>18</v>
      </c>
      <c r="AC20" s="1" t="s">
        <v>18</v>
      </c>
      <c r="AD20" s="1" t="s">
        <v>18</v>
      </c>
      <c r="AE20" s="1" t="s">
        <v>18</v>
      </c>
      <c r="AF20" s="1" t="s">
        <v>18</v>
      </c>
      <c r="AG20" s="1" t="s">
        <v>18</v>
      </c>
      <c r="AH20" s="1" t="s">
        <v>18</v>
      </c>
      <c r="AI20" s="1" t="s">
        <v>18</v>
      </c>
      <c r="AJ20" s="1" t="s">
        <v>18</v>
      </c>
      <c r="AK20" s="1" t="s">
        <v>29</v>
      </c>
      <c r="AL20" s="1" t="s">
        <v>29</v>
      </c>
      <c r="AM20" s="1" t="s">
        <v>29</v>
      </c>
      <c r="AN20" s="1" t="s">
        <v>29</v>
      </c>
      <c r="AO20" s="1" t="s">
        <v>29</v>
      </c>
      <c r="AP20" s="1" t="s">
        <v>29</v>
      </c>
      <c r="AQ20" s="1" t="s">
        <v>29</v>
      </c>
      <c r="AR20" s="1" t="s">
        <v>29</v>
      </c>
      <c r="AS20" s="1" t="s">
        <v>29</v>
      </c>
      <c r="AT20" s="1" t="s">
        <v>29</v>
      </c>
      <c r="AU20" s="1" t="s">
        <v>29</v>
      </c>
      <c r="AV20" s="1" t="s">
        <v>29</v>
      </c>
      <c r="AW20" s="8">
        <v>7</v>
      </c>
      <c r="AX20" s="1">
        <f t="shared" si="7"/>
        <v>4</v>
      </c>
      <c r="AY20" s="1">
        <f>COUNTIF(C20:AV20,0.44)</f>
        <v>3</v>
      </c>
      <c r="AZ20" s="1">
        <f>COUNTIF(C20:AV20,0.7)</f>
        <v>6</v>
      </c>
      <c r="BA20" s="1">
        <f t="shared" si="0"/>
        <v>9</v>
      </c>
      <c r="BB20" s="1">
        <f t="shared" si="1"/>
        <v>29</v>
      </c>
      <c r="BC20">
        <f t="shared" si="2"/>
        <v>24.137931034482758</v>
      </c>
      <c r="BD20">
        <f t="shared" si="3"/>
        <v>13.793103448275861</v>
      </c>
      <c r="BE20">
        <f t="shared" si="4"/>
        <v>10.344827586206897</v>
      </c>
      <c r="BF20">
        <f t="shared" si="5"/>
        <v>20.689655172413794</v>
      </c>
      <c r="BG20">
        <f t="shared" si="6"/>
        <v>31.03448275862069</v>
      </c>
    </row>
    <row r="21" spans="1:59" x14ac:dyDescent="0.25">
      <c r="A21" s="3" t="s">
        <v>5</v>
      </c>
      <c r="B21" s="1">
        <v>20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>
        <v>0.28000000000000003</v>
      </c>
      <c r="P21" s="1">
        <v>0.28000000000000003</v>
      </c>
      <c r="Q21" s="1">
        <v>0.28000000000000003</v>
      </c>
      <c r="R21" s="1">
        <v>0.28000000000000003</v>
      </c>
      <c r="S21" s="1" t="s">
        <v>13</v>
      </c>
      <c r="T21" s="1" t="s">
        <v>13</v>
      </c>
      <c r="U21" s="1" t="s">
        <v>13</v>
      </c>
      <c r="V21" s="1" t="s">
        <v>13</v>
      </c>
      <c r="W21" s="1" t="s">
        <v>13</v>
      </c>
      <c r="X21" s="1" t="s">
        <v>13</v>
      </c>
      <c r="Y21" s="1" t="s">
        <v>13</v>
      </c>
      <c r="Z21" s="1" t="s">
        <v>13</v>
      </c>
      <c r="AA21" s="1" t="s">
        <v>13</v>
      </c>
      <c r="AB21" s="1" t="s">
        <v>13</v>
      </c>
      <c r="AC21" s="1" t="s">
        <v>13</v>
      </c>
      <c r="AD21" s="1" t="s">
        <v>13</v>
      </c>
      <c r="AE21" s="1" t="s">
        <v>13</v>
      </c>
      <c r="AF21" s="1" t="s">
        <v>13</v>
      </c>
      <c r="AG21" s="1" t="s">
        <v>13</v>
      </c>
      <c r="AH21" s="1" t="s">
        <v>13</v>
      </c>
      <c r="AI21" s="1" t="s">
        <v>13</v>
      </c>
      <c r="AJ21" s="1" t="s">
        <v>13</v>
      </c>
      <c r="AK21" s="1" t="s">
        <v>13</v>
      </c>
      <c r="AL21" s="1" t="s">
        <v>13</v>
      </c>
      <c r="AM21" s="1" t="s">
        <v>13</v>
      </c>
      <c r="AN21" s="1" t="s">
        <v>13</v>
      </c>
      <c r="AO21" s="1" t="s">
        <v>13</v>
      </c>
      <c r="AP21" s="1" t="s">
        <v>13</v>
      </c>
      <c r="AQ21" s="1" t="s">
        <v>13</v>
      </c>
      <c r="AR21" s="1" t="s">
        <v>13</v>
      </c>
      <c r="AS21" s="1" t="s">
        <v>13</v>
      </c>
      <c r="AT21" s="1" t="s">
        <v>13</v>
      </c>
      <c r="AU21" s="1" t="s">
        <v>13</v>
      </c>
      <c r="AV21" s="1" t="s">
        <v>13</v>
      </c>
      <c r="AW21" s="1" t="s">
        <v>13</v>
      </c>
      <c r="AX21" s="1" t="s">
        <v>13</v>
      </c>
      <c r="AY21" s="1" t="s">
        <v>13</v>
      </c>
      <c r="AZ21" s="1" t="s">
        <v>13</v>
      </c>
      <c r="BA21" s="1" t="s">
        <v>13</v>
      </c>
      <c r="BB21" s="1">
        <f t="shared" si="1"/>
        <v>0</v>
      </c>
    </row>
    <row r="22" spans="1:59" x14ac:dyDescent="0.25">
      <c r="A22" s="3" t="s">
        <v>5</v>
      </c>
      <c r="B22" s="1">
        <v>21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>
        <v>0.28000000000000003</v>
      </c>
      <c r="Q22" s="1">
        <v>0.28000000000000003</v>
      </c>
      <c r="R22" s="1" t="s">
        <v>13</v>
      </c>
      <c r="S22" s="1" t="s">
        <v>13</v>
      </c>
      <c r="T22" s="1" t="s">
        <v>13</v>
      </c>
      <c r="U22" s="1" t="s">
        <v>13</v>
      </c>
      <c r="V22" s="1" t="s">
        <v>13</v>
      </c>
      <c r="W22" s="1" t="s">
        <v>13</v>
      </c>
      <c r="X22" s="1" t="s">
        <v>13</v>
      </c>
      <c r="Y22" s="1" t="s">
        <v>13</v>
      </c>
      <c r="Z22" s="1" t="s">
        <v>13</v>
      </c>
      <c r="AA22" s="1" t="s">
        <v>13</v>
      </c>
      <c r="AB22" s="1" t="s">
        <v>13</v>
      </c>
      <c r="AC22" s="1" t="s">
        <v>13</v>
      </c>
      <c r="AD22" s="1" t="s">
        <v>13</v>
      </c>
      <c r="AE22" s="1" t="s">
        <v>13</v>
      </c>
      <c r="AF22" s="1" t="s">
        <v>13</v>
      </c>
      <c r="AG22" s="1" t="s">
        <v>13</v>
      </c>
      <c r="AH22" s="1" t="s">
        <v>13</v>
      </c>
      <c r="AI22" s="1" t="s">
        <v>13</v>
      </c>
      <c r="AJ22" s="1" t="s">
        <v>13</v>
      </c>
      <c r="AK22" s="1" t="s">
        <v>13</v>
      </c>
      <c r="AL22" s="1" t="s">
        <v>13</v>
      </c>
      <c r="AM22" s="1" t="s">
        <v>13</v>
      </c>
      <c r="AN22" s="1" t="s">
        <v>13</v>
      </c>
      <c r="AO22" s="1" t="s">
        <v>13</v>
      </c>
      <c r="AP22" s="1" t="s">
        <v>13</v>
      </c>
      <c r="AQ22" s="1" t="s">
        <v>13</v>
      </c>
      <c r="AR22" s="1" t="s">
        <v>13</v>
      </c>
      <c r="AS22" s="1" t="s">
        <v>13</v>
      </c>
      <c r="AT22" s="1" t="s">
        <v>13</v>
      </c>
      <c r="AU22" s="1" t="s">
        <v>13</v>
      </c>
      <c r="AV22" s="1" t="s">
        <v>13</v>
      </c>
      <c r="AW22" s="1" t="s">
        <v>13</v>
      </c>
      <c r="AX22" s="1" t="s">
        <v>13</v>
      </c>
      <c r="AY22" s="1" t="s">
        <v>13</v>
      </c>
      <c r="AZ22" s="1" t="s">
        <v>13</v>
      </c>
      <c r="BA22" s="1" t="s">
        <v>13</v>
      </c>
      <c r="BB22" s="1">
        <f t="shared" si="1"/>
        <v>0</v>
      </c>
    </row>
    <row r="23" spans="1:59" x14ac:dyDescent="0.25">
      <c r="A23" s="3" t="s">
        <v>5</v>
      </c>
      <c r="B23" s="1">
        <v>22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>
        <v>0.3</v>
      </c>
      <c r="Q23" s="1">
        <v>0.3</v>
      </c>
      <c r="R23" s="1">
        <v>0.3</v>
      </c>
      <c r="S23" s="1">
        <v>0.3</v>
      </c>
      <c r="T23" s="1">
        <v>0.3</v>
      </c>
      <c r="U23" s="1">
        <v>0.4</v>
      </c>
      <c r="V23" s="1">
        <v>0.4</v>
      </c>
      <c r="W23" s="1">
        <v>0.66</v>
      </c>
      <c r="X23" s="1">
        <v>0.66</v>
      </c>
      <c r="Y23" s="1">
        <v>0.66</v>
      </c>
      <c r="Z23" s="1">
        <v>0.66</v>
      </c>
      <c r="AA23" s="1">
        <v>0.66</v>
      </c>
      <c r="AB23" s="1" t="s">
        <v>18</v>
      </c>
      <c r="AC23" s="1" t="s">
        <v>18</v>
      </c>
      <c r="AD23" s="1" t="s">
        <v>18</v>
      </c>
      <c r="AE23" s="1" t="s">
        <v>18</v>
      </c>
      <c r="AF23" s="1" t="s">
        <v>18</v>
      </c>
      <c r="AG23" s="1" t="s">
        <v>18</v>
      </c>
      <c r="AH23" s="1" t="s">
        <v>18</v>
      </c>
      <c r="AI23" s="1" t="s">
        <v>18</v>
      </c>
      <c r="AJ23" s="1" t="s">
        <v>18</v>
      </c>
      <c r="AK23" s="1" t="s">
        <v>29</v>
      </c>
      <c r="AL23" s="1" t="s">
        <v>29</v>
      </c>
      <c r="AM23" s="1" t="s">
        <v>29</v>
      </c>
      <c r="AN23" s="1" t="s">
        <v>29</v>
      </c>
      <c r="AO23" s="1" t="s">
        <v>29</v>
      </c>
      <c r="AP23" s="1" t="s">
        <v>29</v>
      </c>
      <c r="AQ23" s="1" t="s">
        <v>29</v>
      </c>
      <c r="AR23" s="1" t="s">
        <v>29</v>
      </c>
      <c r="AS23" s="1" t="s">
        <v>29</v>
      </c>
      <c r="AT23" s="1" t="s">
        <v>29</v>
      </c>
      <c r="AU23" s="1" t="s">
        <v>29</v>
      </c>
      <c r="AV23" s="1" t="s">
        <v>29</v>
      </c>
      <c r="AW23" s="8">
        <v>8</v>
      </c>
      <c r="AX23" s="1">
        <f>COUNTIF(C23:AV23,0.3)</f>
        <v>5</v>
      </c>
      <c r="AY23" s="1">
        <f>COUNTIF(C23:AV23,0.4)</f>
        <v>2</v>
      </c>
      <c r="AZ23" s="1">
        <f>COUNTIF(C23:AV23,0.66)</f>
        <v>5</v>
      </c>
      <c r="BA23" s="1">
        <f t="shared" si="0"/>
        <v>9</v>
      </c>
      <c r="BB23" s="1">
        <f t="shared" si="1"/>
        <v>29</v>
      </c>
      <c r="BC23">
        <f t="shared" si="2"/>
        <v>27.586206896551722</v>
      </c>
      <c r="BD23">
        <f t="shared" si="3"/>
        <v>17.241379310344829</v>
      </c>
      <c r="BE23">
        <f t="shared" si="4"/>
        <v>6.8965517241379306</v>
      </c>
      <c r="BF23">
        <f t="shared" si="5"/>
        <v>17.241379310344829</v>
      </c>
      <c r="BG23">
        <f t="shared" si="6"/>
        <v>31.03448275862069</v>
      </c>
    </row>
    <row r="24" spans="1:59" x14ac:dyDescent="0.25">
      <c r="A24" s="3" t="s">
        <v>7</v>
      </c>
      <c r="B24" s="1">
        <v>23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>
        <v>0.3</v>
      </c>
      <c r="R24" s="1">
        <v>0.3</v>
      </c>
      <c r="S24" s="1">
        <v>0.3</v>
      </c>
      <c r="T24" s="1">
        <v>0.3</v>
      </c>
      <c r="U24" s="1">
        <v>0.42</v>
      </c>
      <c r="V24" s="1">
        <v>0.42</v>
      </c>
      <c r="W24" s="1">
        <v>0.42</v>
      </c>
      <c r="X24" s="1" t="s">
        <v>34</v>
      </c>
      <c r="Y24" s="1">
        <v>0.42</v>
      </c>
      <c r="Z24" s="1">
        <v>0.7</v>
      </c>
      <c r="AA24" s="1">
        <v>0.7</v>
      </c>
      <c r="AB24" s="1">
        <v>0.7</v>
      </c>
      <c r="AC24" s="1">
        <v>0.7</v>
      </c>
      <c r="AD24" s="1">
        <v>0.7</v>
      </c>
      <c r="AE24" s="1">
        <v>0.7</v>
      </c>
      <c r="AF24" s="1">
        <v>0.7</v>
      </c>
      <c r="AG24" s="1">
        <v>0.7</v>
      </c>
      <c r="AH24" s="1">
        <v>0.7</v>
      </c>
      <c r="AI24" s="1">
        <v>0.7</v>
      </c>
      <c r="AJ24" s="1">
        <v>0.7</v>
      </c>
      <c r="AK24" s="1">
        <v>0.7</v>
      </c>
      <c r="AL24" s="1">
        <v>0.7</v>
      </c>
      <c r="AM24" s="1">
        <v>0.7</v>
      </c>
      <c r="AN24" s="1" t="s">
        <v>18</v>
      </c>
      <c r="AO24" s="1" t="s">
        <v>18</v>
      </c>
      <c r="AP24" s="1" t="s">
        <v>18</v>
      </c>
      <c r="AQ24" s="1" t="s">
        <v>18</v>
      </c>
      <c r="AR24" s="1" t="s">
        <v>18</v>
      </c>
      <c r="AS24" s="1" t="s">
        <v>18</v>
      </c>
      <c r="AT24" s="1" t="s">
        <v>18</v>
      </c>
      <c r="AU24" s="1" t="s">
        <v>18</v>
      </c>
      <c r="AV24" s="1" t="s">
        <v>29</v>
      </c>
      <c r="AW24" s="8">
        <v>7</v>
      </c>
      <c r="AX24" s="1">
        <f t="shared" si="7"/>
        <v>4</v>
      </c>
      <c r="AY24" s="1">
        <f t="shared" si="8"/>
        <v>4</v>
      </c>
      <c r="AZ24" s="1">
        <f>COUNTIF(C24:AV24,0.7)</f>
        <v>14</v>
      </c>
      <c r="BA24" s="1">
        <f t="shared" si="0"/>
        <v>8</v>
      </c>
      <c r="BB24" s="1">
        <f t="shared" si="1"/>
        <v>37</v>
      </c>
      <c r="BC24">
        <f t="shared" si="2"/>
        <v>18.918918918918919</v>
      </c>
      <c r="BD24">
        <f t="shared" si="3"/>
        <v>10.810810810810811</v>
      </c>
      <c r="BE24">
        <f t="shared" si="4"/>
        <v>10.810810810810811</v>
      </c>
      <c r="BF24">
        <f t="shared" si="5"/>
        <v>37.837837837837839</v>
      </c>
      <c r="BG24">
        <f t="shared" si="6"/>
        <v>21.621621621621621</v>
      </c>
    </row>
    <row r="25" spans="1:59" x14ac:dyDescent="0.25">
      <c r="A25" s="3" t="s">
        <v>7</v>
      </c>
      <c r="B25" s="1">
        <v>24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>
        <v>0.26</v>
      </c>
      <c r="R25" s="1">
        <v>0.26</v>
      </c>
      <c r="S25" s="1">
        <v>0.26</v>
      </c>
      <c r="T25" s="1">
        <v>0.26</v>
      </c>
      <c r="U25" s="1">
        <v>0.4</v>
      </c>
      <c r="V25" s="1">
        <v>0.4</v>
      </c>
      <c r="W25" s="1">
        <v>0.4</v>
      </c>
      <c r="X25" s="1">
        <v>0.64</v>
      </c>
      <c r="Y25" s="1">
        <v>0.64</v>
      </c>
      <c r="Z25" s="1" t="s">
        <v>13</v>
      </c>
      <c r="AA25" s="1" t="s">
        <v>13</v>
      </c>
      <c r="AB25" s="1" t="s">
        <v>13</v>
      </c>
      <c r="AC25" s="1" t="s">
        <v>13</v>
      </c>
      <c r="AD25" s="1" t="s">
        <v>13</v>
      </c>
      <c r="AE25" s="1" t="s">
        <v>13</v>
      </c>
      <c r="AF25" s="1" t="s">
        <v>13</v>
      </c>
      <c r="AG25" s="1" t="s">
        <v>13</v>
      </c>
      <c r="AH25" s="1" t="s">
        <v>13</v>
      </c>
      <c r="AI25" s="1" t="s">
        <v>13</v>
      </c>
      <c r="AJ25" s="1" t="s">
        <v>13</v>
      </c>
      <c r="AK25" s="1" t="s">
        <v>13</v>
      </c>
      <c r="AL25" s="1" t="s">
        <v>13</v>
      </c>
      <c r="AM25" s="1" t="s">
        <v>13</v>
      </c>
      <c r="AN25" s="1" t="s">
        <v>13</v>
      </c>
      <c r="AO25" s="1" t="s">
        <v>13</v>
      </c>
      <c r="AP25" s="1" t="s">
        <v>13</v>
      </c>
      <c r="AQ25" s="1" t="s">
        <v>13</v>
      </c>
      <c r="AR25" s="1" t="s">
        <v>13</v>
      </c>
      <c r="AS25" s="1" t="s">
        <v>13</v>
      </c>
      <c r="AT25" s="1" t="s">
        <v>13</v>
      </c>
      <c r="AU25" s="1" t="s">
        <v>13</v>
      </c>
      <c r="AV25" s="1" t="s">
        <v>13</v>
      </c>
      <c r="AW25" s="1" t="s">
        <v>13</v>
      </c>
      <c r="AX25" s="1" t="s">
        <v>13</v>
      </c>
      <c r="AY25" s="1" t="s">
        <v>13</v>
      </c>
      <c r="AZ25" s="1" t="s">
        <v>13</v>
      </c>
      <c r="BA25" s="1" t="s">
        <v>13</v>
      </c>
      <c r="BB25" s="1">
        <f t="shared" si="1"/>
        <v>0</v>
      </c>
    </row>
    <row r="26" spans="1:59" x14ac:dyDescent="0.25">
      <c r="A26" s="3" t="s">
        <v>7</v>
      </c>
      <c r="B26" s="1">
        <v>25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>
        <v>0.28000000000000003</v>
      </c>
      <c r="R26" s="1">
        <v>0.28000000000000003</v>
      </c>
      <c r="S26" s="1">
        <v>0.28000000000000003</v>
      </c>
      <c r="T26" s="1">
        <v>0.28000000000000003</v>
      </c>
      <c r="U26" s="1">
        <v>0.42</v>
      </c>
      <c r="V26" s="1">
        <v>0.42</v>
      </c>
      <c r="W26" s="1">
        <v>0.42</v>
      </c>
      <c r="X26" s="1">
        <v>0.42</v>
      </c>
      <c r="Y26" s="1">
        <v>0.64</v>
      </c>
      <c r="Z26" s="1">
        <v>0.64</v>
      </c>
      <c r="AA26" s="1">
        <v>0.64</v>
      </c>
      <c r="AB26" s="1">
        <v>0.64</v>
      </c>
      <c r="AC26" s="1">
        <v>0.64</v>
      </c>
      <c r="AD26" s="1">
        <v>0.64</v>
      </c>
      <c r="AE26" s="1">
        <v>0.64</v>
      </c>
      <c r="AF26" s="1">
        <v>0.64</v>
      </c>
      <c r="AG26" s="1">
        <v>0.64</v>
      </c>
      <c r="AH26" s="1">
        <v>0.64</v>
      </c>
      <c r="AI26" s="1" t="s">
        <v>18</v>
      </c>
      <c r="AJ26" s="1" t="s">
        <v>18</v>
      </c>
      <c r="AK26" s="1" t="s">
        <v>18</v>
      </c>
      <c r="AL26" s="1" t="s">
        <v>18</v>
      </c>
      <c r="AM26" s="1" t="s">
        <v>18</v>
      </c>
      <c r="AN26" s="1" t="s">
        <v>18</v>
      </c>
      <c r="AO26" s="1" t="s">
        <v>29</v>
      </c>
      <c r="AP26" s="1" t="s">
        <v>29</v>
      </c>
      <c r="AQ26" s="1" t="s">
        <v>29</v>
      </c>
      <c r="AR26" s="1" t="s">
        <v>29</v>
      </c>
      <c r="AS26" s="1" t="s">
        <v>29</v>
      </c>
      <c r="AT26" s="1" t="s">
        <v>29</v>
      </c>
      <c r="AU26" s="1" t="s">
        <v>29</v>
      </c>
      <c r="AV26" s="1" t="s">
        <v>29</v>
      </c>
      <c r="AW26" s="8">
        <v>7</v>
      </c>
      <c r="AX26" s="1">
        <f>COUNTIF(C26:AV26,0.28)</f>
        <v>4</v>
      </c>
      <c r="AY26" s="1">
        <f>COUNTIF(C26:AV26,0.42)</f>
        <v>4</v>
      </c>
      <c r="AZ26" s="1">
        <f>COUNTIF(C26:AV26,0.64)</f>
        <v>10</v>
      </c>
      <c r="BA26" s="1">
        <f t="shared" si="0"/>
        <v>6</v>
      </c>
      <c r="BB26" s="1">
        <f t="shared" si="1"/>
        <v>31</v>
      </c>
      <c r="BC26">
        <f t="shared" si="2"/>
        <v>22.58064516129032</v>
      </c>
      <c r="BD26">
        <f t="shared" si="3"/>
        <v>12.903225806451612</v>
      </c>
      <c r="BE26">
        <f t="shared" si="4"/>
        <v>12.903225806451612</v>
      </c>
      <c r="BF26">
        <f t="shared" si="5"/>
        <v>32.258064516129032</v>
      </c>
      <c r="BG26">
        <f t="shared" si="6"/>
        <v>19.35483870967742</v>
      </c>
    </row>
    <row r="27" spans="1:59" x14ac:dyDescent="0.25">
      <c r="A27" s="3" t="s">
        <v>7</v>
      </c>
      <c r="B27" s="1">
        <v>26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>
        <v>0.3</v>
      </c>
      <c r="R27" s="1">
        <v>0.3</v>
      </c>
      <c r="S27" s="1">
        <v>0.3</v>
      </c>
      <c r="T27" s="1">
        <v>0.3</v>
      </c>
      <c r="U27" s="1">
        <v>0.41</v>
      </c>
      <c r="V27" s="1">
        <v>0.41</v>
      </c>
      <c r="W27" s="1">
        <v>0.41</v>
      </c>
      <c r="X27" s="1">
        <v>0.41</v>
      </c>
      <c r="Y27" s="1">
        <v>0.62</v>
      </c>
      <c r="Z27" s="1">
        <v>0.62</v>
      </c>
      <c r="AA27" s="1">
        <v>0.62</v>
      </c>
      <c r="AB27" s="1">
        <v>0.62</v>
      </c>
      <c r="AC27" s="1">
        <v>0.62</v>
      </c>
      <c r="AD27" s="1">
        <v>0.62</v>
      </c>
      <c r="AE27" s="1">
        <v>0.62</v>
      </c>
      <c r="AF27" s="1">
        <v>0.62</v>
      </c>
      <c r="AG27" s="1">
        <v>0.62</v>
      </c>
      <c r="AH27" s="1">
        <v>0.62</v>
      </c>
      <c r="AI27" s="1">
        <v>0.62</v>
      </c>
      <c r="AJ27" s="1">
        <v>0.62</v>
      </c>
      <c r="AK27" s="1">
        <v>0.62</v>
      </c>
      <c r="AL27" s="1">
        <v>0.62</v>
      </c>
      <c r="AM27" s="1">
        <v>0.62</v>
      </c>
      <c r="AN27" s="1">
        <v>0.62</v>
      </c>
      <c r="AO27" s="1" t="s">
        <v>18</v>
      </c>
      <c r="AP27" s="1" t="s">
        <v>18</v>
      </c>
      <c r="AQ27" s="1" t="s">
        <v>18</v>
      </c>
      <c r="AR27" s="1" t="s">
        <v>18</v>
      </c>
      <c r="AS27" s="1" t="s">
        <v>18</v>
      </c>
      <c r="AT27" s="1" t="s">
        <v>18</v>
      </c>
      <c r="AU27" s="1" t="s">
        <v>29</v>
      </c>
      <c r="AV27" s="1" t="s">
        <v>29</v>
      </c>
      <c r="AW27" s="8">
        <v>7</v>
      </c>
      <c r="AX27" s="1">
        <f t="shared" si="7"/>
        <v>4</v>
      </c>
      <c r="AY27" s="1">
        <f>COUNTIF(C27:AV27,0.41)</f>
        <v>4</v>
      </c>
      <c r="AZ27" s="1">
        <f>COUNTIF(C27:AV27,0.62)</f>
        <v>16</v>
      </c>
      <c r="BA27" s="1">
        <f t="shared" si="0"/>
        <v>6</v>
      </c>
      <c r="BB27" s="1">
        <f t="shared" si="1"/>
        <v>37</v>
      </c>
      <c r="BC27">
        <f t="shared" si="2"/>
        <v>18.918918918918919</v>
      </c>
      <c r="BD27">
        <f t="shared" si="3"/>
        <v>10.810810810810811</v>
      </c>
      <c r="BE27">
        <f t="shared" si="4"/>
        <v>10.810810810810811</v>
      </c>
      <c r="BF27">
        <f t="shared" si="5"/>
        <v>43.243243243243242</v>
      </c>
      <c r="BG27">
        <f t="shared" si="6"/>
        <v>16.216216216216218</v>
      </c>
    </row>
    <row r="28" spans="1:59" x14ac:dyDescent="0.25">
      <c r="A28" s="3" t="s">
        <v>7</v>
      </c>
      <c r="B28" s="1">
        <v>27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>
        <v>0.36</v>
      </c>
      <c r="S28" s="1">
        <v>0.36</v>
      </c>
      <c r="T28" s="1">
        <v>0.36</v>
      </c>
      <c r="U28" s="1">
        <v>0.36</v>
      </c>
      <c r="V28" s="1">
        <v>0.36</v>
      </c>
      <c r="W28" s="1">
        <v>0.36</v>
      </c>
      <c r="X28" s="1">
        <v>0.36</v>
      </c>
      <c r="Y28" s="1">
        <v>0.36</v>
      </c>
      <c r="Z28" s="1">
        <v>0.6</v>
      </c>
      <c r="AA28" s="1">
        <v>0.6</v>
      </c>
      <c r="AB28" s="1">
        <v>0.6</v>
      </c>
      <c r="AC28" s="1">
        <v>0.6</v>
      </c>
      <c r="AD28" s="1">
        <v>0.6</v>
      </c>
      <c r="AE28" s="1">
        <v>0.6</v>
      </c>
      <c r="AF28" s="1">
        <v>0.6</v>
      </c>
      <c r="AG28" s="1">
        <v>0.6</v>
      </c>
      <c r="AH28" s="1">
        <v>0.6</v>
      </c>
      <c r="AI28" s="1">
        <v>0.6</v>
      </c>
      <c r="AJ28" s="1">
        <v>0.6</v>
      </c>
      <c r="AK28" s="1">
        <v>0.6</v>
      </c>
      <c r="AL28" s="1">
        <v>0.6</v>
      </c>
      <c r="AM28" s="1">
        <v>0.6</v>
      </c>
      <c r="AN28" s="1">
        <v>0.6</v>
      </c>
      <c r="AO28" s="1" t="s">
        <v>13</v>
      </c>
      <c r="AP28" s="1" t="s">
        <v>13</v>
      </c>
      <c r="AQ28" s="1" t="s">
        <v>13</v>
      </c>
      <c r="AR28" s="1" t="s">
        <v>13</v>
      </c>
      <c r="AS28" s="1" t="s">
        <v>13</v>
      </c>
      <c r="AT28" s="1" t="s">
        <v>13</v>
      </c>
      <c r="AU28" s="1" t="s">
        <v>13</v>
      </c>
      <c r="AV28" s="1" t="s">
        <v>13</v>
      </c>
      <c r="AW28" s="1" t="s">
        <v>13</v>
      </c>
      <c r="AX28" s="1" t="s">
        <v>13</v>
      </c>
      <c r="AY28" s="1" t="s">
        <v>13</v>
      </c>
      <c r="AZ28" s="1" t="s">
        <v>13</v>
      </c>
      <c r="BA28" s="1" t="s">
        <v>13</v>
      </c>
      <c r="BB28" s="1">
        <f t="shared" si="1"/>
        <v>0</v>
      </c>
    </row>
    <row r="29" spans="1:59" x14ac:dyDescent="0.25">
      <c r="A29" s="3" t="s">
        <v>1</v>
      </c>
      <c r="B29" s="1">
        <v>28</v>
      </c>
      <c r="C29" s="1"/>
      <c r="D29" s="1"/>
      <c r="E29" s="1"/>
      <c r="F29" s="1"/>
      <c r="G29" s="1"/>
      <c r="H29" s="1"/>
      <c r="I29" s="1"/>
      <c r="J29" s="1"/>
      <c r="K29" s="1">
        <v>0.28000000000000003</v>
      </c>
      <c r="L29" s="1">
        <v>0.28000000000000003</v>
      </c>
      <c r="M29" s="1">
        <v>0.28000000000000003</v>
      </c>
      <c r="N29" s="1">
        <v>0.28000000000000003</v>
      </c>
      <c r="O29" s="1">
        <v>0.42</v>
      </c>
      <c r="P29" s="1">
        <v>0.42</v>
      </c>
      <c r="Q29" s="1">
        <v>0.42</v>
      </c>
      <c r="R29" s="1">
        <v>0.42</v>
      </c>
      <c r="S29" s="1">
        <v>0.7</v>
      </c>
      <c r="T29" s="1">
        <v>0.7</v>
      </c>
      <c r="U29" s="1">
        <v>0.7</v>
      </c>
      <c r="V29" s="1">
        <v>0.7</v>
      </c>
      <c r="W29" s="1">
        <v>0.7</v>
      </c>
      <c r="X29" s="1">
        <v>0.7</v>
      </c>
      <c r="Y29" s="1">
        <v>0.7</v>
      </c>
      <c r="Z29" s="1">
        <v>0.7</v>
      </c>
      <c r="AA29" s="1" t="s">
        <v>18</v>
      </c>
      <c r="AB29" s="1" t="s">
        <v>18</v>
      </c>
      <c r="AC29" s="1" t="s">
        <v>18</v>
      </c>
      <c r="AD29" s="1" t="s">
        <v>18</v>
      </c>
      <c r="AE29" s="1" t="s">
        <v>18</v>
      </c>
      <c r="AF29" s="1" t="s">
        <v>18</v>
      </c>
      <c r="AG29" s="1" t="s">
        <v>18</v>
      </c>
      <c r="AH29" s="1" t="s">
        <v>29</v>
      </c>
      <c r="AI29" s="1" t="s">
        <v>29</v>
      </c>
      <c r="AJ29" s="1" t="s">
        <v>29</v>
      </c>
      <c r="AK29" s="1" t="s">
        <v>29</v>
      </c>
      <c r="AL29" s="1" t="s">
        <v>29</v>
      </c>
      <c r="AM29" s="1" t="s">
        <v>29</v>
      </c>
      <c r="AN29" s="1" t="s">
        <v>29</v>
      </c>
      <c r="AO29" s="1" t="s">
        <v>29</v>
      </c>
      <c r="AP29" s="1" t="s">
        <v>29</v>
      </c>
      <c r="AQ29" s="1" t="s">
        <v>29</v>
      </c>
      <c r="AR29" s="1" t="s">
        <v>29</v>
      </c>
      <c r="AS29" s="1" t="s">
        <v>29</v>
      </c>
      <c r="AT29" s="1" t="s">
        <v>29</v>
      </c>
      <c r="AU29" s="1" t="s">
        <v>29</v>
      </c>
      <c r="AV29" s="1" t="s">
        <v>29</v>
      </c>
      <c r="AW29" s="8">
        <v>7</v>
      </c>
      <c r="AX29" s="1">
        <f>COUNTIF(C29:AV29,0.28)</f>
        <v>4</v>
      </c>
      <c r="AY29" s="1">
        <f>COUNTIF(C29:AV29,0.42)</f>
        <v>4</v>
      </c>
      <c r="AZ29" s="1">
        <f>COUNTIF(C29:AV29,0.7)</f>
        <v>8</v>
      </c>
      <c r="BA29" s="1">
        <f t="shared" si="0"/>
        <v>7</v>
      </c>
      <c r="BB29" s="1">
        <f t="shared" si="1"/>
        <v>30</v>
      </c>
      <c r="BC29">
        <f t="shared" si="2"/>
        <v>23.333333333333332</v>
      </c>
      <c r="BD29">
        <f t="shared" si="3"/>
        <v>13.333333333333334</v>
      </c>
      <c r="BE29">
        <f t="shared" si="4"/>
        <v>13.333333333333334</v>
      </c>
      <c r="BF29">
        <f t="shared" si="5"/>
        <v>26.666666666666668</v>
      </c>
      <c r="BG29">
        <f t="shared" si="6"/>
        <v>23.333333333333332</v>
      </c>
    </row>
    <row r="30" spans="1:59" x14ac:dyDescent="0.25">
      <c r="A30" s="3" t="s">
        <v>11</v>
      </c>
      <c r="B30" s="1">
        <v>29</v>
      </c>
      <c r="C30" s="1">
        <v>0.28000000000000003</v>
      </c>
      <c r="D30" s="1">
        <v>0.28000000000000003</v>
      </c>
      <c r="E30" s="1">
        <v>0.28000000000000003</v>
      </c>
      <c r="F30" s="1">
        <v>0.28000000000000003</v>
      </c>
      <c r="G30" s="1">
        <v>0.44</v>
      </c>
      <c r="H30" s="1">
        <v>0.44</v>
      </c>
      <c r="I30" s="1">
        <v>0.44</v>
      </c>
      <c r="J30" s="1">
        <v>0.44</v>
      </c>
      <c r="K30" s="1">
        <v>0.76</v>
      </c>
      <c r="L30" s="1">
        <v>0.76</v>
      </c>
      <c r="M30" s="1">
        <v>0.76</v>
      </c>
      <c r="N30" s="1">
        <v>0.76</v>
      </c>
      <c r="O30" s="1">
        <v>0.76</v>
      </c>
      <c r="P30" s="1">
        <v>0.76</v>
      </c>
      <c r="Q30" s="1">
        <v>0.76</v>
      </c>
      <c r="R30" s="1">
        <v>0.76</v>
      </c>
      <c r="S30" s="1" t="s">
        <v>18</v>
      </c>
      <c r="T30" s="1" t="s">
        <v>18</v>
      </c>
      <c r="U30" s="1" t="s">
        <v>18</v>
      </c>
      <c r="V30" s="1" t="s">
        <v>18</v>
      </c>
      <c r="W30" s="1" t="s">
        <v>18</v>
      </c>
      <c r="X30" s="1" t="s">
        <v>18</v>
      </c>
      <c r="Y30" s="1" t="s">
        <v>18</v>
      </c>
      <c r="Z30" s="1" t="s">
        <v>29</v>
      </c>
      <c r="AA30" s="1" t="s">
        <v>29</v>
      </c>
      <c r="AB30" s="1" t="s">
        <v>29</v>
      </c>
      <c r="AC30" s="1" t="s">
        <v>29</v>
      </c>
      <c r="AD30" s="1" t="s">
        <v>29</v>
      </c>
      <c r="AE30" s="1" t="s">
        <v>29</v>
      </c>
      <c r="AF30" s="1" t="s">
        <v>29</v>
      </c>
      <c r="AG30" s="1" t="s">
        <v>29</v>
      </c>
      <c r="AH30" s="1" t="s">
        <v>29</v>
      </c>
      <c r="AI30" s="1" t="s">
        <v>29</v>
      </c>
      <c r="AJ30" s="1" t="s">
        <v>29</v>
      </c>
      <c r="AK30" s="1" t="s">
        <v>29</v>
      </c>
      <c r="AL30" s="1" t="s">
        <v>29</v>
      </c>
      <c r="AM30" s="1" t="s">
        <v>29</v>
      </c>
      <c r="AN30" s="1" t="s">
        <v>29</v>
      </c>
      <c r="AO30" s="1" t="s">
        <v>29</v>
      </c>
      <c r="AP30" s="1" t="s">
        <v>29</v>
      </c>
      <c r="AQ30" s="1" t="s">
        <v>29</v>
      </c>
      <c r="AR30" s="1" t="s">
        <v>29</v>
      </c>
      <c r="AS30" s="1" t="s">
        <v>29</v>
      </c>
      <c r="AT30" s="1" t="s">
        <v>29</v>
      </c>
      <c r="AU30" s="1" t="s">
        <v>29</v>
      </c>
      <c r="AV30" s="1" t="s">
        <v>29</v>
      </c>
      <c r="AW30" s="8">
        <v>7</v>
      </c>
      <c r="AX30" s="1">
        <f>COUNTIF(C30:AV30,0.28)</f>
        <v>4</v>
      </c>
      <c r="AY30" s="1">
        <f>COUNTIF(C30:AV30,0.44)</f>
        <v>4</v>
      </c>
      <c r="AZ30" s="1">
        <f>COUNTIF(C30:AV30,0.76)</f>
        <v>8</v>
      </c>
      <c r="BA30" s="1">
        <f t="shared" si="0"/>
        <v>7</v>
      </c>
      <c r="BB30" s="1">
        <f t="shared" si="1"/>
        <v>30</v>
      </c>
      <c r="BC30">
        <f t="shared" si="2"/>
        <v>23.333333333333332</v>
      </c>
      <c r="BD30">
        <f t="shared" si="3"/>
        <v>13.333333333333334</v>
      </c>
      <c r="BE30">
        <f t="shared" si="4"/>
        <v>13.333333333333334</v>
      </c>
      <c r="BF30">
        <f t="shared" si="5"/>
        <v>26.666666666666668</v>
      </c>
      <c r="BG30">
        <f t="shared" si="6"/>
        <v>23.333333333333332</v>
      </c>
    </row>
    <row r="31" spans="1:59" x14ac:dyDescent="0.25">
      <c r="A31" s="3" t="s">
        <v>1</v>
      </c>
      <c r="B31" s="1">
        <v>30</v>
      </c>
      <c r="C31" s="1"/>
      <c r="D31" s="1"/>
      <c r="E31" s="1"/>
      <c r="F31" s="1"/>
      <c r="G31" s="1"/>
      <c r="H31" s="1"/>
      <c r="I31" s="1"/>
      <c r="J31" s="1"/>
      <c r="K31" s="1">
        <v>0.28000000000000003</v>
      </c>
      <c r="L31" s="1">
        <v>0.28000000000000003</v>
      </c>
      <c r="M31" s="1">
        <v>0.28000000000000003</v>
      </c>
      <c r="N31" s="1">
        <v>0.28000000000000003</v>
      </c>
      <c r="O31" s="1">
        <v>0.28000000000000003</v>
      </c>
      <c r="P31" s="1">
        <v>0.4</v>
      </c>
      <c r="Q31" s="1">
        <v>0.4</v>
      </c>
      <c r="R31" s="1">
        <v>0.4</v>
      </c>
      <c r="S31" s="1">
        <v>0.68</v>
      </c>
      <c r="T31" s="1">
        <v>0.68</v>
      </c>
      <c r="U31" s="1">
        <v>0.68</v>
      </c>
      <c r="V31" s="1">
        <v>0.68</v>
      </c>
      <c r="W31" s="1">
        <v>0.68</v>
      </c>
      <c r="X31" s="1">
        <v>0.68</v>
      </c>
      <c r="Y31" s="1">
        <v>0.68</v>
      </c>
      <c r="Z31" s="1">
        <v>0.68</v>
      </c>
      <c r="AA31" s="1" t="s">
        <v>18</v>
      </c>
      <c r="AB31" s="1" t="s">
        <v>18</v>
      </c>
      <c r="AC31" s="1" t="s">
        <v>18</v>
      </c>
      <c r="AD31" s="1" t="s">
        <v>18</v>
      </c>
      <c r="AE31" s="1" t="s">
        <v>18</v>
      </c>
      <c r="AF31" s="1" t="s">
        <v>18</v>
      </c>
      <c r="AG31" s="1" t="s">
        <v>18</v>
      </c>
      <c r="AH31" s="1" t="s">
        <v>29</v>
      </c>
      <c r="AI31" s="1" t="s">
        <v>29</v>
      </c>
      <c r="AJ31" s="1" t="s">
        <v>29</v>
      </c>
      <c r="AK31" s="1" t="s">
        <v>29</v>
      </c>
      <c r="AL31" s="1" t="s">
        <v>29</v>
      </c>
      <c r="AM31" s="1" t="s">
        <v>29</v>
      </c>
      <c r="AN31" s="1" t="s">
        <v>29</v>
      </c>
      <c r="AO31" s="1" t="s">
        <v>29</v>
      </c>
      <c r="AP31" s="1" t="s">
        <v>29</v>
      </c>
      <c r="AQ31" s="1" t="s">
        <v>29</v>
      </c>
      <c r="AR31" s="1" t="s">
        <v>29</v>
      </c>
      <c r="AS31" s="1" t="s">
        <v>29</v>
      </c>
      <c r="AT31" s="1" t="s">
        <v>29</v>
      </c>
      <c r="AU31" s="1" t="s">
        <v>29</v>
      </c>
      <c r="AV31" s="1" t="s">
        <v>29</v>
      </c>
      <c r="AW31" s="8">
        <v>7</v>
      </c>
      <c r="AX31" s="1">
        <f>COUNTIF(C31:AV31,0.28)</f>
        <v>5</v>
      </c>
      <c r="AY31" s="1">
        <f>COUNTIF(C31:AV31,0.4)</f>
        <v>3</v>
      </c>
      <c r="AZ31" s="1">
        <f>COUNTIF(C31:AV31,0.68)</f>
        <v>8</v>
      </c>
      <c r="BA31" s="1">
        <f t="shared" si="0"/>
        <v>7</v>
      </c>
      <c r="BB31" s="1">
        <f t="shared" si="1"/>
        <v>30</v>
      </c>
      <c r="BC31">
        <f t="shared" si="2"/>
        <v>23.333333333333332</v>
      </c>
      <c r="BD31">
        <f t="shared" si="3"/>
        <v>16.666666666666664</v>
      </c>
      <c r="BE31">
        <f t="shared" si="4"/>
        <v>10</v>
      </c>
      <c r="BF31">
        <f t="shared" si="5"/>
        <v>26.666666666666668</v>
      </c>
      <c r="BG31">
        <f t="shared" si="6"/>
        <v>23.333333333333332</v>
      </c>
    </row>
    <row r="32" spans="1:5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 t="s">
        <v>77</v>
      </c>
      <c r="AV32">
        <f>SUM(AW2:BA30)</f>
        <v>571</v>
      </c>
      <c r="AW32" s="1">
        <f>SUM(AW2:AW31)</f>
        <v>145</v>
      </c>
      <c r="AX32" s="1">
        <f>SUM(AX2:AX31)</f>
        <v>82</v>
      </c>
      <c r="AY32" s="1">
        <f t="shared" ref="AY32:BA32" si="9">SUM(AY2:AY31)</f>
        <v>68</v>
      </c>
      <c r="AZ32" s="1">
        <f t="shared" si="9"/>
        <v>164</v>
      </c>
      <c r="BA32" s="1">
        <f t="shared" si="9"/>
        <v>142</v>
      </c>
      <c r="BB32" s="1">
        <f t="shared" ref="BB32" si="10">SUM(BB2:BB31)</f>
        <v>601</v>
      </c>
    </row>
    <row r="33" spans="1:5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 t="s">
        <v>78</v>
      </c>
      <c r="AV33" s="10">
        <f>AVERAGE(AW2:BA30)</f>
        <v>6.0105263157894733</v>
      </c>
      <c r="AW33" s="6">
        <f>AVERAGE(AW2:AW31)</f>
        <v>7.25</v>
      </c>
      <c r="AX33" s="6">
        <f>AVERAGE(AX2:AX31)</f>
        <v>4.0999999999999996</v>
      </c>
      <c r="AY33" s="6">
        <f t="shared" ref="AY33:BB33" si="11">AVERAGE(AY2:AY31)</f>
        <v>3.4</v>
      </c>
      <c r="AZ33" s="6">
        <f t="shared" si="11"/>
        <v>8.1999999999999993</v>
      </c>
      <c r="BA33" s="6">
        <f t="shared" si="11"/>
        <v>7.1</v>
      </c>
      <c r="BB33" s="6">
        <f t="shared" si="11"/>
        <v>20.033333333333335</v>
      </c>
      <c r="BC33" s="6">
        <f>AVERAGE(BC2:BC31)</f>
        <v>24.284527425517407</v>
      </c>
      <c r="BD33" s="6">
        <f>AVERAGE(BD2:BD31)</f>
        <v>13.747999463238617</v>
      </c>
      <c r="BE33" s="6">
        <f t="shared" ref="BE33:BG33" si="12">AVERAGE(BE2:BE31)</f>
        <v>11.330322312802846</v>
      </c>
      <c r="BF33" s="6">
        <f t="shared" si="12"/>
        <v>26.888544780647113</v>
      </c>
      <c r="BG33" s="6">
        <f t="shared" si="12"/>
        <v>23.748606017794</v>
      </c>
    </row>
    <row r="34" spans="1:5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 t="s">
        <v>79</v>
      </c>
      <c r="AV34">
        <f>STDEV(AW2:BA30)</f>
        <v>2.3542389873176632</v>
      </c>
      <c r="AW34" s="6">
        <f>STDEV(AW2:AW31)</f>
        <v>0.5501196042201808</v>
      </c>
      <c r="AX34" s="6">
        <f>STDEV(AX2:AX31)</f>
        <v>0.44721359549995859</v>
      </c>
      <c r="AY34" s="6">
        <f t="shared" ref="AY34:BB34" si="13">STDEV(AY2:AY31)</f>
        <v>0.5982430416161193</v>
      </c>
      <c r="AZ34" s="6">
        <f t="shared" si="13"/>
        <v>2.6477398504742635</v>
      </c>
      <c r="BA34" s="6">
        <f t="shared" si="13"/>
        <v>1.2096106376585978</v>
      </c>
      <c r="BB34" s="6">
        <f t="shared" si="13"/>
        <v>14.573200091933831</v>
      </c>
    </row>
    <row r="35" spans="1:5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 t="s">
        <v>80</v>
      </c>
      <c r="AV35">
        <f ca="1">AV34:AV35/(SQRT(COUNT(AW2:BA30)))</f>
        <v>0</v>
      </c>
      <c r="AW35" s="6">
        <f>AW34/(SQRT(COUNT(AW2:AW31)))</f>
        <v>0.12301048307916045</v>
      </c>
      <c r="AX35" s="6">
        <f>AX34/(SQRT(COUNT(AX2:AX31)))</f>
        <v>0.10000000000000014</v>
      </c>
      <c r="AY35" s="6">
        <f t="shared" ref="AY35:BB35" si="14">AY34/(SQRT(COUNT(AY2:AY31)))</f>
        <v>0.13377121081198784</v>
      </c>
      <c r="AZ35" s="6">
        <f t="shared" si="14"/>
        <v>0.59205262923955815</v>
      </c>
      <c r="BA35" s="6">
        <f t="shared" si="14"/>
        <v>0.27047716121114918</v>
      </c>
      <c r="BB35" s="6">
        <f t="shared" si="14"/>
        <v>2.6606901417961732</v>
      </c>
    </row>
    <row r="36" spans="1:59" x14ac:dyDescent="0.25">
      <c r="AV36" s="1" t="s">
        <v>87</v>
      </c>
      <c r="AW36">
        <f>COUNTIF(AW2:AW31,"dead")</f>
        <v>10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6"/>
  <sheetViews>
    <sheetView topLeftCell="D16" workbookViewId="0">
      <selection activeCell="O30" sqref="O30"/>
    </sheetView>
  </sheetViews>
  <sheetFormatPr defaultRowHeight="15" x14ac:dyDescent="0.25"/>
  <sheetData>
    <row r="1" spans="1:47" x14ac:dyDescent="0.25">
      <c r="A1" s="5" t="s">
        <v>9</v>
      </c>
      <c r="B1" s="5" t="s">
        <v>10</v>
      </c>
      <c r="C1" s="4" t="s">
        <v>12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14</v>
      </c>
      <c r="N1" s="4" t="s">
        <v>15</v>
      </c>
      <c r="O1" s="4" t="s">
        <v>16</v>
      </c>
      <c r="P1" s="4" t="s">
        <v>17</v>
      </c>
      <c r="Q1" s="4" t="s">
        <v>19</v>
      </c>
      <c r="R1" s="3" t="s">
        <v>20</v>
      </c>
      <c r="S1" s="3" t="s">
        <v>21</v>
      </c>
      <c r="T1" s="3" t="s">
        <v>22</v>
      </c>
      <c r="U1" s="3" t="s">
        <v>23</v>
      </c>
      <c r="V1" s="3" t="s">
        <v>24</v>
      </c>
      <c r="W1" s="3" t="s">
        <v>25</v>
      </c>
      <c r="X1" s="3" t="s">
        <v>26</v>
      </c>
      <c r="Y1" s="3" t="s">
        <v>27</v>
      </c>
      <c r="Z1" s="3" t="s">
        <v>28</v>
      </c>
      <c r="AA1" s="3" t="s">
        <v>43</v>
      </c>
      <c r="AB1" s="3" t="s">
        <v>44</v>
      </c>
      <c r="AC1" s="3" t="s">
        <v>45</v>
      </c>
      <c r="AD1" s="3" t="s">
        <v>46</v>
      </c>
      <c r="AE1" s="3" t="s">
        <v>47</v>
      </c>
      <c r="AF1" s="3" t="s">
        <v>48</v>
      </c>
      <c r="AG1" s="3" t="s">
        <v>49</v>
      </c>
      <c r="AH1" s="3" t="s">
        <v>50</v>
      </c>
      <c r="AI1" s="3" t="s">
        <v>51</v>
      </c>
      <c r="AJ1" s="3" t="s">
        <v>52</v>
      </c>
      <c r="AK1" s="7" t="s">
        <v>72</v>
      </c>
      <c r="AL1" s="3" t="s">
        <v>73</v>
      </c>
      <c r="AM1" s="3" t="s">
        <v>74</v>
      </c>
      <c r="AN1" s="3" t="s">
        <v>75</v>
      </c>
      <c r="AO1" s="3" t="s">
        <v>76</v>
      </c>
      <c r="AP1" s="3" t="s">
        <v>88</v>
      </c>
      <c r="AQ1" s="7" t="s">
        <v>72</v>
      </c>
      <c r="AR1" s="3" t="s">
        <v>73</v>
      </c>
      <c r="AS1" s="3" t="s">
        <v>74</v>
      </c>
      <c r="AT1" s="3" t="s">
        <v>75</v>
      </c>
      <c r="AU1" s="3" t="s">
        <v>76</v>
      </c>
    </row>
    <row r="2" spans="1:47" x14ac:dyDescent="0.25">
      <c r="A2" s="4" t="s">
        <v>1</v>
      </c>
      <c r="B2" s="5">
        <v>1</v>
      </c>
      <c r="C2" s="5"/>
      <c r="D2" s="5"/>
      <c r="E2" s="5"/>
      <c r="F2" s="5"/>
      <c r="G2" s="5"/>
      <c r="H2" s="5"/>
      <c r="I2" s="5"/>
      <c r="J2" s="5">
        <v>0.3</v>
      </c>
      <c r="K2" s="5">
        <v>0.3</v>
      </c>
      <c r="L2" s="5">
        <v>0.3</v>
      </c>
      <c r="M2" s="5" t="s">
        <v>13</v>
      </c>
      <c r="N2" s="5" t="s">
        <v>13</v>
      </c>
      <c r="O2" s="5" t="s">
        <v>13</v>
      </c>
      <c r="P2" s="5" t="s">
        <v>13</v>
      </c>
      <c r="Q2" s="5" t="s">
        <v>13</v>
      </c>
      <c r="R2" s="5" t="s">
        <v>13</v>
      </c>
      <c r="S2" s="5" t="s">
        <v>13</v>
      </c>
      <c r="T2" s="5" t="s">
        <v>13</v>
      </c>
      <c r="U2" s="5" t="s">
        <v>13</v>
      </c>
      <c r="V2" s="5" t="s">
        <v>13</v>
      </c>
      <c r="W2" s="5" t="s">
        <v>13</v>
      </c>
      <c r="X2" s="5" t="s">
        <v>13</v>
      </c>
      <c r="Y2" s="5" t="s">
        <v>13</v>
      </c>
      <c r="Z2" s="5" t="s">
        <v>13</v>
      </c>
      <c r="AA2" s="5" t="s">
        <v>13</v>
      </c>
      <c r="AB2" s="5" t="s">
        <v>13</v>
      </c>
      <c r="AC2" s="5" t="s">
        <v>13</v>
      </c>
      <c r="AD2" s="5" t="s">
        <v>13</v>
      </c>
      <c r="AE2" s="5" t="s">
        <v>13</v>
      </c>
      <c r="AF2" s="5" t="s">
        <v>13</v>
      </c>
      <c r="AG2" s="5" t="s">
        <v>13</v>
      </c>
      <c r="AH2" s="5" t="s">
        <v>13</v>
      </c>
      <c r="AI2" s="5" t="s">
        <v>13</v>
      </c>
      <c r="AJ2" s="5" t="s">
        <v>13</v>
      </c>
      <c r="AK2" s="1" t="s">
        <v>13</v>
      </c>
      <c r="AL2" s="1" t="s">
        <v>13</v>
      </c>
      <c r="AM2" s="1" t="s">
        <v>13</v>
      </c>
      <c r="AN2" s="1" t="s">
        <v>13</v>
      </c>
      <c r="AO2" s="1" t="s">
        <v>13</v>
      </c>
      <c r="AP2" s="1"/>
    </row>
    <row r="3" spans="1:47" x14ac:dyDescent="0.25">
      <c r="A3" s="4" t="s">
        <v>1</v>
      </c>
      <c r="B3" s="5">
        <v>2</v>
      </c>
      <c r="C3" s="5"/>
      <c r="D3" s="5"/>
      <c r="E3" s="5"/>
      <c r="F3" s="5"/>
      <c r="G3" s="5"/>
      <c r="H3" s="5"/>
      <c r="I3" s="5"/>
      <c r="J3" s="5">
        <v>0.3</v>
      </c>
      <c r="K3" s="5">
        <v>0.3</v>
      </c>
      <c r="L3" s="5">
        <v>0.3</v>
      </c>
      <c r="M3" s="5">
        <v>0.3</v>
      </c>
      <c r="N3" s="5">
        <v>0.3</v>
      </c>
      <c r="O3" s="5">
        <v>0.44</v>
      </c>
      <c r="P3" s="5">
        <v>0.44</v>
      </c>
      <c r="Q3" s="5">
        <v>0.44</v>
      </c>
      <c r="R3" s="5">
        <v>0.44</v>
      </c>
      <c r="S3" s="5">
        <v>0.44</v>
      </c>
      <c r="T3" s="5">
        <v>0.7</v>
      </c>
      <c r="U3" s="1">
        <v>0.7</v>
      </c>
      <c r="V3" s="5">
        <v>0.7</v>
      </c>
      <c r="W3" s="1">
        <v>0.7</v>
      </c>
      <c r="X3" s="5">
        <v>0.7</v>
      </c>
      <c r="Y3" s="1">
        <v>0.7</v>
      </c>
      <c r="Z3" s="5">
        <v>0.7</v>
      </c>
      <c r="AA3" s="1" t="s">
        <v>18</v>
      </c>
      <c r="AB3" s="1" t="s">
        <v>18</v>
      </c>
      <c r="AC3" s="1" t="s">
        <v>18</v>
      </c>
      <c r="AD3" s="1" t="s">
        <v>18</v>
      </c>
      <c r="AE3" s="1" t="s">
        <v>18</v>
      </c>
      <c r="AF3" s="1" t="s">
        <v>18</v>
      </c>
      <c r="AG3" s="1" t="s">
        <v>29</v>
      </c>
      <c r="AH3" s="1" t="s">
        <v>29</v>
      </c>
      <c r="AI3" s="1" t="s">
        <v>29</v>
      </c>
      <c r="AJ3" s="1" t="s">
        <v>29</v>
      </c>
      <c r="AK3" s="8">
        <v>6</v>
      </c>
      <c r="AL3" s="1">
        <f>COUNTIF(C3:AJ3,0.3)</f>
        <v>5</v>
      </c>
      <c r="AM3" s="1">
        <f>COUNTIF(C3:AJ3,0.44)</f>
        <v>5</v>
      </c>
      <c r="AN3" s="1">
        <f>COUNTIF(C3:AJ3,0.7)</f>
        <v>7</v>
      </c>
      <c r="AO3" s="1">
        <f>COUNTIF(C3:AJ3,"p")</f>
        <v>6</v>
      </c>
      <c r="AP3" s="1">
        <f>(SUM(AK3:AO3))</f>
        <v>29</v>
      </c>
      <c r="AQ3">
        <f t="shared" ref="AQ3:AQ30" si="0">AK3/AP3*100</f>
        <v>20.689655172413794</v>
      </c>
      <c r="AR3">
        <f t="shared" ref="AR3:AR30" si="1">AL3/AP3*100</f>
        <v>17.241379310344829</v>
      </c>
      <c r="AS3">
        <f t="shared" ref="AS3:AS30" si="2">AM3/AP3*100</f>
        <v>17.241379310344829</v>
      </c>
      <c r="AT3">
        <f t="shared" ref="AT3:AT30" si="3">AN3/AP3*100</f>
        <v>24.137931034482758</v>
      </c>
      <c r="AU3">
        <f t="shared" ref="AU3:AU30" si="4">AO3/AP3*100</f>
        <v>20.689655172413794</v>
      </c>
    </row>
    <row r="4" spans="1:47" x14ac:dyDescent="0.25">
      <c r="A4" s="4" t="s">
        <v>11</v>
      </c>
      <c r="B4" s="5">
        <v>3</v>
      </c>
      <c r="C4" s="5"/>
      <c r="D4" s="5">
        <v>0.3</v>
      </c>
      <c r="E4" s="5">
        <v>0.3</v>
      </c>
      <c r="F4" s="5">
        <v>0.3</v>
      </c>
      <c r="G4" s="5">
        <v>0.3</v>
      </c>
      <c r="H4" s="5">
        <v>0.48</v>
      </c>
      <c r="I4" s="5">
        <v>0.48</v>
      </c>
      <c r="J4" s="5">
        <v>0.48</v>
      </c>
      <c r="K4" s="5">
        <v>0.72</v>
      </c>
      <c r="L4" s="5">
        <v>0.72</v>
      </c>
      <c r="M4" s="5">
        <v>0.72</v>
      </c>
      <c r="N4" s="5">
        <v>0.72</v>
      </c>
      <c r="O4" s="5">
        <v>0.72</v>
      </c>
      <c r="P4" s="5">
        <v>0.72</v>
      </c>
      <c r="Q4" s="5" t="s">
        <v>18</v>
      </c>
      <c r="R4" s="5" t="s">
        <v>18</v>
      </c>
      <c r="S4" s="5" t="s">
        <v>18</v>
      </c>
      <c r="T4" s="5" t="s">
        <v>18</v>
      </c>
      <c r="U4" s="5" t="s">
        <v>29</v>
      </c>
      <c r="V4" s="5" t="s">
        <v>29</v>
      </c>
      <c r="W4" s="5" t="s">
        <v>29</v>
      </c>
      <c r="X4" s="5" t="s">
        <v>29</v>
      </c>
      <c r="Y4" s="5" t="s">
        <v>29</v>
      </c>
      <c r="Z4" s="5" t="s">
        <v>29</v>
      </c>
      <c r="AA4" s="5" t="s">
        <v>29</v>
      </c>
      <c r="AB4" s="5" t="s">
        <v>29</v>
      </c>
      <c r="AC4" s="5" t="s">
        <v>29</v>
      </c>
      <c r="AD4" s="5" t="s">
        <v>29</v>
      </c>
      <c r="AE4" s="5" t="s">
        <v>29</v>
      </c>
      <c r="AF4" s="5" t="s">
        <v>29</v>
      </c>
      <c r="AG4" s="5" t="s">
        <v>29</v>
      </c>
      <c r="AH4" s="5" t="s">
        <v>29</v>
      </c>
      <c r="AI4" s="5" t="s">
        <v>29</v>
      </c>
      <c r="AJ4" s="5" t="s">
        <v>29</v>
      </c>
      <c r="AK4" s="8">
        <v>8</v>
      </c>
      <c r="AL4" s="1">
        <f t="shared" ref="AL4:AL28" si="5">COUNTIF(C4:AJ4,0.3)</f>
        <v>4</v>
      </c>
      <c r="AM4" s="1">
        <f>COUNTIF(C4:AJ4,0.48)</f>
        <v>3</v>
      </c>
      <c r="AN4" s="1">
        <f>COUNTIF(C4:AJ4,0.72)</f>
        <v>6</v>
      </c>
      <c r="AO4" s="1">
        <f>COUNTIF(C4:AJ4,"p")</f>
        <v>4</v>
      </c>
      <c r="AP4" s="1">
        <f t="shared" ref="AP4:AP30" si="6">(SUM(AK4:AO4))</f>
        <v>25</v>
      </c>
      <c r="AQ4">
        <f t="shared" si="0"/>
        <v>32</v>
      </c>
      <c r="AR4">
        <f t="shared" si="1"/>
        <v>16</v>
      </c>
      <c r="AS4">
        <f t="shared" si="2"/>
        <v>12</v>
      </c>
      <c r="AT4">
        <f t="shared" si="3"/>
        <v>24</v>
      </c>
      <c r="AU4">
        <f t="shared" si="4"/>
        <v>16</v>
      </c>
    </row>
    <row r="5" spans="1:47" x14ac:dyDescent="0.25">
      <c r="A5" s="4" t="s">
        <v>11</v>
      </c>
      <c r="B5" s="5">
        <v>4</v>
      </c>
      <c r="C5" s="5"/>
      <c r="D5" s="5">
        <v>0.28000000000000003</v>
      </c>
      <c r="E5" s="5">
        <v>0.28000000000000003</v>
      </c>
      <c r="F5" s="5">
        <v>0.28000000000000003</v>
      </c>
      <c r="G5" s="5">
        <v>0.28000000000000003</v>
      </c>
      <c r="H5" s="5">
        <v>0.5</v>
      </c>
      <c r="I5" s="5">
        <v>0.5</v>
      </c>
      <c r="J5" s="5">
        <v>0.5</v>
      </c>
      <c r="K5" s="5">
        <v>0.7</v>
      </c>
      <c r="L5" s="5">
        <v>0.7</v>
      </c>
      <c r="M5" s="5">
        <v>0.7</v>
      </c>
      <c r="N5" s="5">
        <v>0.7</v>
      </c>
      <c r="O5" s="5">
        <v>0.7</v>
      </c>
      <c r="P5" s="5" t="s">
        <v>18</v>
      </c>
      <c r="Q5" s="5" t="s">
        <v>18</v>
      </c>
      <c r="R5" s="5" t="s">
        <v>18</v>
      </c>
      <c r="S5" s="5" t="s">
        <v>18</v>
      </c>
      <c r="T5" s="5" t="s">
        <v>18</v>
      </c>
      <c r="U5" s="5" t="s">
        <v>29</v>
      </c>
      <c r="V5" s="5" t="s">
        <v>29</v>
      </c>
      <c r="W5" s="5" t="s">
        <v>29</v>
      </c>
      <c r="X5" s="5" t="s">
        <v>29</v>
      </c>
      <c r="Y5" s="5" t="s">
        <v>29</v>
      </c>
      <c r="Z5" s="5" t="s">
        <v>29</v>
      </c>
      <c r="AA5" s="5" t="s">
        <v>29</v>
      </c>
      <c r="AB5" s="5" t="s">
        <v>29</v>
      </c>
      <c r="AC5" s="5" t="s">
        <v>29</v>
      </c>
      <c r="AD5" s="5" t="s">
        <v>29</v>
      </c>
      <c r="AE5" s="5" t="s">
        <v>29</v>
      </c>
      <c r="AF5" s="5" t="s">
        <v>29</v>
      </c>
      <c r="AG5" s="5" t="s">
        <v>29</v>
      </c>
      <c r="AH5" s="5" t="s">
        <v>29</v>
      </c>
      <c r="AI5" s="5" t="s">
        <v>29</v>
      </c>
      <c r="AJ5" s="5" t="s">
        <v>29</v>
      </c>
      <c r="AK5" s="8">
        <v>8</v>
      </c>
      <c r="AL5" s="1">
        <f>COUNTIF(C5:AJ5,0.28)</f>
        <v>4</v>
      </c>
      <c r="AM5" s="1">
        <f>COUNTIF(C5:AJ5,0.5)</f>
        <v>3</v>
      </c>
      <c r="AN5" s="1">
        <f>COUNTIF(C5:AJ5,0.7)</f>
        <v>5</v>
      </c>
      <c r="AO5" s="1">
        <f>COUNTIF(C5:AJ5,"p")</f>
        <v>5</v>
      </c>
      <c r="AP5" s="1">
        <f t="shared" si="6"/>
        <v>25</v>
      </c>
      <c r="AQ5">
        <f t="shared" si="0"/>
        <v>32</v>
      </c>
      <c r="AR5">
        <f t="shared" si="1"/>
        <v>16</v>
      </c>
      <c r="AS5">
        <f t="shared" si="2"/>
        <v>12</v>
      </c>
      <c r="AT5">
        <f t="shared" si="3"/>
        <v>20</v>
      </c>
      <c r="AU5">
        <f t="shared" si="4"/>
        <v>20</v>
      </c>
    </row>
    <row r="6" spans="1:47" x14ac:dyDescent="0.25">
      <c r="A6" s="4" t="s">
        <v>11</v>
      </c>
      <c r="B6" s="5">
        <v>5</v>
      </c>
      <c r="C6" s="5"/>
      <c r="D6" s="5">
        <v>0.26</v>
      </c>
      <c r="E6" s="5">
        <v>0.26</v>
      </c>
      <c r="F6" s="5">
        <v>0.26</v>
      </c>
      <c r="G6" s="5">
        <v>0.26</v>
      </c>
      <c r="H6" s="5">
        <v>0.46</v>
      </c>
      <c r="I6" s="5">
        <v>0.46</v>
      </c>
      <c r="J6" s="5">
        <v>0.46</v>
      </c>
      <c r="K6" s="5">
        <v>0.76</v>
      </c>
      <c r="L6" s="5">
        <v>0.76</v>
      </c>
      <c r="M6" s="5">
        <v>0.76</v>
      </c>
      <c r="N6" s="5">
        <v>0.76</v>
      </c>
      <c r="O6" s="5">
        <v>0.76</v>
      </c>
      <c r="P6" s="5">
        <v>0.76</v>
      </c>
      <c r="Q6" s="5" t="s">
        <v>18</v>
      </c>
      <c r="R6" s="5" t="s">
        <v>18</v>
      </c>
      <c r="S6" s="5" t="s">
        <v>18</v>
      </c>
      <c r="T6" s="5" t="s">
        <v>18</v>
      </c>
      <c r="U6" s="5" t="s">
        <v>29</v>
      </c>
      <c r="V6" s="5" t="s">
        <v>29</v>
      </c>
      <c r="W6" s="5" t="s">
        <v>29</v>
      </c>
      <c r="X6" s="5" t="s">
        <v>29</v>
      </c>
      <c r="Y6" s="5" t="s">
        <v>29</v>
      </c>
      <c r="Z6" s="5" t="s">
        <v>29</v>
      </c>
      <c r="AA6" s="5" t="s">
        <v>29</v>
      </c>
      <c r="AB6" s="5" t="s">
        <v>29</v>
      </c>
      <c r="AC6" s="5" t="s">
        <v>29</v>
      </c>
      <c r="AD6" s="5" t="s">
        <v>29</v>
      </c>
      <c r="AE6" s="5" t="s">
        <v>29</v>
      </c>
      <c r="AF6" s="5" t="s">
        <v>29</v>
      </c>
      <c r="AG6" s="5" t="s">
        <v>29</v>
      </c>
      <c r="AH6" s="5" t="s">
        <v>29</v>
      </c>
      <c r="AI6" s="5" t="s">
        <v>29</v>
      </c>
      <c r="AJ6" s="5" t="s">
        <v>29</v>
      </c>
      <c r="AK6" s="8">
        <v>8</v>
      </c>
      <c r="AL6" s="1">
        <f>COUNTIF(C6:AJ6,0.26)</f>
        <v>4</v>
      </c>
      <c r="AM6" s="1">
        <f>COUNTIF(C6:AJ6,0.46)</f>
        <v>3</v>
      </c>
      <c r="AN6" s="1">
        <f>COUNTIF(C6:AJ6,0.76)</f>
        <v>6</v>
      </c>
      <c r="AO6" s="1">
        <f t="shared" ref="AO6:AO30" si="7">COUNTIF(C6:AJ6,"p")</f>
        <v>4</v>
      </c>
      <c r="AP6" s="1">
        <f t="shared" si="6"/>
        <v>25</v>
      </c>
      <c r="AQ6">
        <f t="shared" si="0"/>
        <v>32</v>
      </c>
      <c r="AR6">
        <f t="shared" si="1"/>
        <v>16</v>
      </c>
      <c r="AS6">
        <f t="shared" si="2"/>
        <v>12</v>
      </c>
      <c r="AT6">
        <f t="shared" si="3"/>
        <v>24</v>
      </c>
      <c r="AU6">
        <f t="shared" si="4"/>
        <v>16</v>
      </c>
    </row>
    <row r="7" spans="1:47" x14ac:dyDescent="0.25">
      <c r="A7" s="4" t="s">
        <v>11</v>
      </c>
      <c r="B7" s="5">
        <v>6</v>
      </c>
      <c r="C7" s="5"/>
      <c r="D7" s="5">
        <v>0.3</v>
      </c>
      <c r="E7" s="5">
        <v>0.3</v>
      </c>
      <c r="F7" s="5">
        <v>0.3</v>
      </c>
      <c r="G7" s="5">
        <v>0.3</v>
      </c>
      <c r="H7" s="5">
        <v>0.42</v>
      </c>
      <c r="I7" s="5">
        <v>0.42</v>
      </c>
      <c r="J7" s="5">
        <v>0.42</v>
      </c>
      <c r="K7" s="5">
        <v>0.76</v>
      </c>
      <c r="L7" s="5">
        <v>0.76</v>
      </c>
      <c r="M7" s="5">
        <v>0.76</v>
      </c>
      <c r="N7" s="5">
        <v>0.76</v>
      </c>
      <c r="O7" s="5">
        <v>0.76</v>
      </c>
      <c r="P7" s="5" t="s">
        <v>18</v>
      </c>
      <c r="Q7" s="5" t="s">
        <v>18</v>
      </c>
      <c r="R7" s="5" t="s">
        <v>18</v>
      </c>
      <c r="S7" s="5" t="s">
        <v>18</v>
      </c>
      <c r="T7" s="5" t="s">
        <v>18</v>
      </c>
      <c r="U7" s="5" t="s">
        <v>29</v>
      </c>
      <c r="V7" s="5" t="s">
        <v>29</v>
      </c>
      <c r="W7" s="5" t="s">
        <v>29</v>
      </c>
      <c r="X7" s="5" t="s">
        <v>29</v>
      </c>
      <c r="Y7" s="5" t="s">
        <v>29</v>
      </c>
      <c r="Z7" s="5" t="s">
        <v>29</v>
      </c>
      <c r="AA7" s="5" t="s">
        <v>29</v>
      </c>
      <c r="AB7" s="5" t="s">
        <v>29</v>
      </c>
      <c r="AC7" s="5" t="s">
        <v>29</v>
      </c>
      <c r="AD7" s="5" t="s">
        <v>29</v>
      </c>
      <c r="AE7" s="5" t="s">
        <v>29</v>
      </c>
      <c r="AF7" s="5" t="s">
        <v>29</v>
      </c>
      <c r="AG7" s="5" t="s">
        <v>29</v>
      </c>
      <c r="AH7" s="5" t="s">
        <v>29</v>
      </c>
      <c r="AI7" s="5" t="s">
        <v>29</v>
      </c>
      <c r="AJ7" s="5" t="s">
        <v>29</v>
      </c>
      <c r="AK7" s="8">
        <v>8</v>
      </c>
      <c r="AL7" s="1">
        <f t="shared" si="5"/>
        <v>4</v>
      </c>
      <c r="AM7" s="1">
        <f>COUNTIF(C7:AJ7,0.42)</f>
        <v>3</v>
      </c>
      <c r="AN7" s="1">
        <f>COUNTIF(C7:AJ7,0.76)</f>
        <v>5</v>
      </c>
      <c r="AO7" s="1">
        <f t="shared" si="7"/>
        <v>5</v>
      </c>
      <c r="AP7" s="1">
        <f t="shared" si="6"/>
        <v>25</v>
      </c>
      <c r="AQ7">
        <f t="shared" si="0"/>
        <v>32</v>
      </c>
      <c r="AR7">
        <f t="shared" si="1"/>
        <v>16</v>
      </c>
      <c r="AS7">
        <f t="shared" si="2"/>
        <v>12</v>
      </c>
      <c r="AT7">
        <f t="shared" si="3"/>
        <v>20</v>
      </c>
      <c r="AU7">
        <f t="shared" si="4"/>
        <v>20</v>
      </c>
    </row>
    <row r="8" spans="1:47" x14ac:dyDescent="0.25">
      <c r="A8" s="4" t="s">
        <v>1</v>
      </c>
      <c r="B8" s="5">
        <v>7</v>
      </c>
      <c r="C8" s="5"/>
      <c r="D8" s="5"/>
      <c r="E8" s="5"/>
      <c r="F8" s="5"/>
      <c r="G8" s="5"/>
      <c r="H8" s="5"/>
      <c r="I8" s="5"/>
      <c r="J8" s="5">
        <v>0.3</v>
      </c>
      <c r="K8" s="5">
        <v>0.3</v>
      </c>
      <c r="L8" s="5">
        <v>0.3</v>
      </c>
      <c r="M8" s="5">
        <v>0.3</v>
      </c>
      <c r="N8" s="5">
        <v>0.4</v>
      </c>
      <c r="O8" s="5">
        <v>0.4</v>
      </c>
      <c r="P8" s="5">
        <v>0.7</v>
      </c>
      <c r="Q8" s="5">
        <v>0.7</v>
      </c>
      <c r="R8" s="5">
        <v>0.7</v>
      </c>
      <c r="S8" s="5">
        <v>0.7</v>
      </c>
      <c r="T8" s="1">
        <v>0.7</v>
      </c>
      <c r="U8" s="5">
        <v>0.7</v>
      </c>
      <c r="V8" s="1" t="s">
        <v>18</v>
      </c>
      <c r="W8" s="5" t="s">
        <v>18</v>
      </c>
      <c r="X8" s="1" t="s">
        <v>18</v>
      </c>
      <c r="Y8" s="5" t="s">
        <v>18</v>
      </c>
      <c r="Z8" s="1" t="s">
        <v>29</v>
      </c>
      <c r="AA8" s="5" t="s">
        <v>29</v>
      </c>
      <c r="AB8" s="5" t="s">
        <v>29</v>
      </c>
      <c r="AC8" s="5" t="s">
        <v>29</v>
      </c>
      <c r="AD8" s="5" t="s">
        <v>29</v>
      </c>
      <c r="AE8" s="5" t="s">
        <v>29</v>
      </c>
      <c r="AF8" s="5" t="s">
        <v>29</v>
      </c>
      <c r="AG8" s="5" t="s">
        <v>29</v>
      </c>
      <c r="AH8" s="5" t="s">
        <v>29</v>
      </c>
      <c r="AI8" s="5" t="s">
        <v>29</v>
      </c>
      <c r="AJ8" s="5" t="s">
        <v>29</v>
      </c>
      <c r="AK8" s="8">
        <v>6</v>
      </c>
      <c r="AL8" s="1">
        <f t="shared" si="5"/>
        <v>4</v>
      </c>
      <c r="AM8" s="1">
        <f>COUNTIF(C8:AJ8,0.4)</f>
        <v>2</v>
      </c>
      <c r="AN8" s="1">
        <f>COUNTIF(C8:AJ8,0.7)</f>
        <v>6</v>
      </c>
      <c r="AO8" s="1">
        <f t="shared" si="7"/>
        <v>4</v>
      </c>
      <c r="AP8" s="1">
        <f t="shared" si="6"/>
        <v>22</v>
      </c>
      <c r="AQ8">
        <f t="shared" si="0"/>
        <v>27.27272727272727</v>
      </c>
      <c r="AR8">
        <f t="shared" si="1"/>
        <v>18.181818181818183</v>
      </c>
      <c r="AS8">
        <f t="shared" si="2"/>
        <v>9.0909090909090917</v>
      </c>
      <c r="AT8">
        <f t="shared" si="3"/>
        <v>27.27272727272727</v>
      </c>
      <c r="AU8">
        <f t="shared" si="4"/>
        <v>18.181818181818183</v>
      </c>
    </row>
    <row r="9" spans="1:47" x14ac:dyDescent="0.25">
      <c r="A9" s="4" t="s">
        <v>11</v>
      </c>
      <c r="B9" s="5">
        <v>8</v>
      </c>
      <c r="C9" s="5"/>
      <c r="D9" s="5">
        <v>0.28000000000000003</v>
      </c>
      <c r="E9" s="5">
        <v>0.28000000000000003</v>
      </c>
      <c r="F9" s="5">
        <v>0.28000000000000003</v>
      </c>
      <c r="G9" s="5">
        <v>0.28000000000000003</v>
      </c>
      <c r="H9" s="5">
        <v>0.44</v>
      </c>
      <c r="I9" s="5">
        <v>0.44</v>
      </c>
      <c r="J9" s="5">
        <v>0.44</v>
      </c>
      <c r="K9" s="5">
        <v>0.72</v>
      </c>
      <c r="L9" s="5">
        <v>0.72</v>
      </c>
      <c r="M9" s="5">
        <v>0.72</v>
      </c>
      <c r="N9" s="5">
        <v>0.72</v>
      </c>
      <c r="O9" s="5">
        <v>0.72</v>
      </c>
      <c r="P9" s="5" t="s">
        <v>18</v>
      </c>
      <c r="Q9" s="5" t="s">
        <v>18</v>
      </c>
      <c r="R9" s="5" t="s">
        <v>18</v>
      </c>
      <c r="S9" s="5" t="s">
        <v>18</v>
      </c>
      <c r="T9" s="5" t="s">
        <v>18</v>
      </c>
      <c r="U9" s="5" t="s">
        <v>29</v>
      </c>
      <c r="V9" s="5" t="s">
        <v>29</v>
      </c>
      <c r="W9" s="5" t="s">
        <v>29</v>
      </c>
      <c r="X9" s="5" t="s">
        <v>29</v>
      </c>
      <c r="Y9" s="5" t="s">
        <v>29</v>
      </c>
      <c r="Z9" s="5" t="s">
        <v>29</v>
      </c>
      <c r="AA9" s="5" t="s">
        <v>29</v>
      </c>
      <c r="AB9" s="5" t="s">
        <v>29</v>
      </c>
      <c r="AC9" s="5" t="s">
        <v>29</v>
      </c>
      <c r="AD9" s="5" t="s">
        <v>29</v>
      </c>
      <c r="AE9" s="5" t="s">
        <v>29</v>
      </c>
      <c r="AF9" s="5" t="s">
        <v>29</v>
      </c>
      <c r="AG9" s="5" t="s">
        <v>29</v>
      </c>
      <c r="AH9" s="5" t="s">
        <v>29</v>
      </c>
      <c r="AI9" s="5" t="s">
        <v>29</v>
      </c>
      <c r="AJ9" s="5" t="s">
        <v>29</v>
      </c>
      <c r="AK9" s="8">
        <v>8</v>
      </c>
      <c r="AL9" s="1">
        <f>COUNTIF(C9:AJ9,0.28)</f>
        <v>4</v>
      </c>
      <c r="AM9" s="1">
        <f>COUNTIF(C9:AJ9,0.44)</f>
        <v>3</v>
      </c>
      <c r="AN9" s="1">
        <f>COUNTIF(C9:AJ9,0.72)</f>
        <v>5</v>
      </c>
      <c r="AO9" s="1">
        <f t="shared" si="7"/>
        <v>5</v>
      </c>
      <c r="AP9" s="1">
        <f t="shared" si="6"/>
        <v>25</v>
      </c>
      <c r="AQ9">
        <f t="shared" si="0"/>
        <v>32</v>
      </c>
      <c r="AR9">
        <f t="shared" si="1"/>
        <v>16</v>
      </c>
      <c r="AS9">
        <f t="shared" si="2"/>
        <v>12</v>
      </c>
      <c r="AT9">
        <f t="shared" si="3"/>
        <v>20</v>
      </c>
      <c r="AU9">
        <f t="shared" si="4"/>
        <v>20</v>
      </c>
    </row>
    <row r="10" spans="1:47" x14ac:dyDescent="0.25">
      <c r="A10" s="4" t="s">
        <v>1</v>
      </c>
      <c r="B10" s="5">
        <v>9</v>
      </c>
      <c r="C10" s="5"/>
      <c r="D10" s="5"/>
      <c r="E10" s="5"/>
      <c r="F10" s="5"/>
      <c r="G10" s="5"/>
      <c r="H10" s="5"/>
      <c r="I10" s="5"/>
      <c r="J10" s="5">
        <v>0.28000000000000003</v>
      </c>
      <c r="K10" s="5">
        <v>0.28000000000000003</v>
      </c>
      <c r="L10" s="5">
        <v>0.28000000000000003</v>
      </c>
      <c r="M10" s="5">
        <v>0.28000000000000003</v>
      </c>
      <c r="N10" s="5">
        <v>0.28000000000000003</v>
      </c>
      <c r="O10" s="5">
        <v>0.28000000000000003</v>
      </c>
      <c r="P10" s="5">
        <v>0.4</v>
      </c>
      <c r="Q10" s="5">
        <v>0.4</v>
      </c>
      <c r="R10" s="5">
        <v>0.4</v>
      </c>
      <c r="S10" s="5">
        <v>0.4</v>
      </c>
      <c r="T10" s="5">
        <v>0.4</v>
      </c>
      <c r="U10" s="1">
        <v>0.64</v>
      </c>
      <c r="V10" s="5">
        <v>0.64</v>
      </c>
      <c r="W10" s="1">
        <v>0.64</v>
      </c>
      <c r="X10" s="5">
        <v>0.64</v>
      </c>
      <c r="Y10" s="1">
        <v>0.64</v>
      </c>
      <c r="Z10" s="5">
        <v>0.64</v>
      </c>
      <c r="AA10" s="1">
        <v>0.64</v>
      </c>
      <c r="AB10" s="1">
        <v>0.64</v>
      </c>
      <c r="AC10" s="1">
        <v>0.64</v>
      </c>
      <c r="AD10" s="5" t="s">
        <v>18</v>
      </c>
      <c r="AE10" s="5" t="s">
        <v>18</v>
      </c>
      <c r="AF10" s="5" t="s">
        <v>18</v>
      </c>
      <c r="AG10" s="5" t="s">
        <v>18</v>
      </c>
      <c r="AH10" s="5" t="s">
        <v>18</v>
      </c>
      <c r="AI10" s="1" t="s">
        <v>29</v>
      </c>
      <c r="AJ10" s="1" t="s">
        <v>29</v>
      </c>
      <c r="AK10" s="8">
        <v>6</v>
      </c>
      <c r="AL10" s="1">
        <f>COUNTIF(C10:AJ10,0.28)</f>
        <v>6</v>
      </c>
      <c r="AM10" s="1">
        <f>COUNTIF(C10:AJ10,0.4)</f>
        <v>5</v>
      </c>
      <c r="AN10" s="1">
        <f>COUNTIF(C10:AJ10,0.64)</f>
        <v>9</v>
      </c>
      <c r="AO10" s="1">
        <f t="shared" si="7"/>
        <v>5</v>
      </c>
      <c r="AP10" s="1">
        <f t="shared" si="6"/>
        <v>31</v>
      </c>
      <c r="AQ10">
        <f t="shared" si="0"/>
        <v>19.35483870967742</v>
      </c>
      <c r="AR10">
        <f t="shared" si="1"/>
        <v>19.35483870967742</v>
      </c>
      <c r="AS10">
        <f t="shared" si="2"/>
        <v>16.129032258064516</v>
      </c>
      <c r="AT10">
        <f t="shared" si="3"/>
        <v>29.032258064516132</v>
      </c>
      <c r="AU10">
        <f t="shared" si="4"/>
        <v>16.129032258064516</v>
      </c>
    </row>
    <row r="11" spans="1:47" x14ac:dyDescent="0.25">
      <c r="A11" s="4" t="s">
        <v>1</v>
      </c>
      <c r="B11" s="5">
        <v>10</v>
      </c>
      <c r="C11" s="5"/>
      <c r="D11" s="5"/>
      <c r="E11" s="5"/>
      <c r="F11" s="5"/>
      <c r="G11" s="5"/>
      <c r="H11" s="5"/>
      <c r="I11" s="5"/>
      <c r="J11" s="5">
        <v>0.28000000000000003</v>
      </c>
      <c r="K11" s="5">
        <v>0.28000000000000003</v>
      </c>
      <c r="L11" s="5">
        <v>0.28000000000000003</v>
      </c>
      <c r="M11" s="5">
        <v>0.28000000000000003</v>
      </c>
      <c r="N11" s="5">
        <v>0.28000000000000003</v>
      </c>
      <c r="O11" s="5">
        <v>0.4</v>
      </c>
      <c r="P11" s="5">
        <v>0.4</v>
      </c>
      <c r="Q11" s="5">
        <v>0.4</v>
      </c>
      <c r="R11" s="5">
        <v>0.64</v>
      </c>
      <c r="S11" s="5">
        <v>0.64</v>
      </c>
      <c r="T11" s="5">
        <v>0.64</v>
      </c>
      <c r="U11" s="1">
        <v>0.64</v>
      </c>
      <c r="V11" s="5" t="s">
        <v>18</v>
      </c>
      <c r="W11" s="1" t="s">
        <v>18</v>
      </c>
      <c r="X11" s="5" t="s">
        <v>18</v>
      </c>
      <c r="Y11" s="1" t="s">
        <v>18</v>
      </c>
      <c r="Z11" s="1" t="s">
        <v>18</v>
      </c>
      <c r="AA11" s="5" t="s">
        <v>18</v>
      </c>
      <c r="AB11" s="5" t="s">
        <v>29</v>
      </c>
      <c r="AC11" s="5" t="s">
        <v>29</v>
      </c>
      <c r="AD11" s="5" t="s">
        <v>29</v>
      </c>
      <c r="AE11" s="5" t="s">
        <v>29</v>
      </c>
      <c r="AF11" s="5" t="s">
        <v>29</v>
      </c>
      <c r="AG11" s="5" t="s">
        <v>29</v>
      </c>
      <c r="AH11" s="5" t="s">
        <v>29</v>
      </c>
      <c r="AI11" s="5" t="s">
        <v>29</v>
      </c>
      <c r="AJ11" s="5" t="s">
        <v>29</v>
      </c>
      <c r="AK11" s="8">
        <v>6</v>
      </c>
      <c r="AL11" s="1">
        <f>COUNTIF(C11:AJ11,0.28)</f>
        <v>5</v>
      </c>
      <c r="AM11" s="1">
        <f>COUNTIF(C11:AJ11,0.4)</f>
        <v>3</v>
      </c>
      <c r="AN11" s="1">
        <f>COUNTIF(C11:AJ11,0.64)</f>
        <v>4</v>
      </c>
      <c r="AO11" s="1">
        <f t="shared" si="7"/>
        <v>6</v>
      </c>
      <c r="AP11" s="1">
        <f t="shared" si="6"/>
        <v>24</v>
      </c>
      <c r="AQ11">
        <f t="shared" si="0"/>
        <v>25</v>
      </c>
      <c r="AR11">
        <f t="shared" si="1"/>
        <v>20.833333333333336</v>
      </c>
      <c r="AS11">
        <f t="shared" si="2"/>
        <v>12.5</v>
      </c>
      <c r="AT11">
        <f t="shared" si="3"/>
        <v>16.666666666666664</v>
      </c>
      <c r="AU11">
        <f t="shared" si="4"/>
        <v>25</v>
      </c>
    </row>
    <row r="12" spans="1:47" x14ac:dyDescent="0.25">
      <c r="A12" s="4" t="s">
        <v>11</v>
      </c>
      <c r="B12" s="5">
        <v>11</v>
      </c>
      <c r="C12" s="5"/>
      <c r="D12" s="5">
        <v>0.26</v>
      </c>
      <c r="E12" s="5">
        <v>0.26</v>
      </c>
      <c r="F12" s="5">
        <v>0.26</v>
      </c>
      <c r="G12" s="5">
        <v>0.26</v>
      </c>
      <c r="H12" s="5">
        <v>0.46</v>
      </c>
      <c r="I12" s="5">
        <v>0.46</v>
      </c>
      <c r="J12" s="5">
        <v>0.46</v>
      </c>
      <c r="K12" s="5">
        <v>0.64</v>
      </c>
      <c r="L12" s="5">
        <v>0.64</v>
      </c>
      <c r="M12" s="5">
        <v>0.64</v>
      </c>
      <c r="N12" s="5">
        <v>0.64</v>
      </c>
      <c r="O12" s="5">
        <v>0.64</v>
      </c>
      <c r="P12" s="5" t="s">
        <v>18</v>
      </c>
      <c r="Q12" s="5" t="s">
        <v>18</v>
      </c>
      <c r="R12" s="5" t="s">
        <v>18</v>
      </c>
      <c r="S12" s="5" t="s">
        <v>18</v>
      </c>
      <c r="T12" s="5" t="s">
        <v>18</v>
      </c>
      <c r="U12" s="5" t="s">
        <v>29</v>
      </c>
      <c r="V12" s="5" t="s">
        <v>29</v>
      </c>
      <c r="W12" s="5" t="s">
        <v>29</v>
      </c>
      <c r="X12" s="5" t="s">
        <v>29</v>
      </c>
      <c r="Y12" s="5" t="s">
        <v>29</v>
      </c>
      <c r="Z12" s="5" t="s">
        <v>29</v>
      </c>
      <c r="AA12" s="5" t="s">
        <v>29</v>
      </c>
      <c r="AB12" s="5" t="s">
        <v>29</v>
      </c>
      <c r="AC12" s="5" t="s">
        <v>29</v>
      </c>
      <c r="AD12" s="5" t="s">
        <v>29</v>
      </c>
      <c r="AE12" s="5" t="s">
        <v>29</v>
      </c>
      <c r="AF12" s="5" t="s">
        <v>29</v>
      </c>
      <c r="AG12" s="5" t="s">
        <v>29</v>
      </c>
      <c r="AH12" s="5" t="s">
        <v>29</v>
      </c>
      <c r="AI12" s="5" t="s">
        <v>29</v>
      </c>
      <c r="AJ12" s="5" t="s">
        <v>29</v>
      </c>
      <c r="AK12" s="8">
        <v>8</v>
      </c>
      <c r="AL12" s="1">
        <f>COUNTIF(C12:AJ12,0.26)</f>
        <v>4</v>
      </c>
      <c r="AM12" s="1">
        <f>COUNTIF(C12:AJ12,0.46)</f>
        <v>3</v>
      </c>
      <c r="AN12" s="1">
        <f>COUNTIF(C12:AJ12,0.64)</f>
        <v>5</v>
      </c>
      <c r="AO12" s="1">
        <f t="shared" si="7"/>
        <v>5</v>
      </c>
      <c r="AP12" s="1">
        <f t="shared" si="6"/>
        <v>25</v>
      </c>
      <c r="AQ12">
        <f t="shared" si="0"/>
        <v>32</v>
      </c>
      <c r="AR12">
        <f t="shared" si="1"/>
        <v>16</v>
      </c>
      <c r="AS12">
        <f t="shared" si="2"/>
        <v>12</v>
      </c>
      <c r="AT12">
        <f t="shared" si="3"/>
        <v>20</v>
      </c>
      <c r="AU12">
        <f t="shared" si="4"/>
        <v>20</v>
      </c>
    </row>
    <row r="13" spans="1:47" x14ac:dyDescent="0.25">
      <c r="A13" s="4" t="s">
        <v>11</v>
      </c>
      <c r="B13" s="5">
        <v>12</v>
      </c>
      <c r="C13" s="5"/>
      <c r="D13" s="5">
        <v>0.28000000000000003</v>
      </c>
      <c r="E13" s="5">
        <v>0.28000000000000003</v>
      </c>
      <c r="F13" s="5">
        <v>0.28000000000000003</v>
      </c>
      <c r="G13" s="5">
        <v>0.28000000000000003</v>
      </c>
      <c r="H13" s="5">
        <v>0.44</v>
      </c>
      <c r="I13" s="5">
        <v>0.44</v>
      </c>
      <c r="J13" s="5">
        <v>0.44</v>
      </c>
      <c r="K13" s="5">
        <v>0.6</v>
      </c>
      <c r="L13" s="5">
        <v>0.6</v>
      </c>
      <c r="M13" s="5">
        <v>0.6</v>
      </c>
      <c r="N13" s="5">
        <v>0.6</v>
      </c>
      <c r="O13" s="5">
        <v>0.6</v>
      </c>
      <c r="P13" s="5" t="s">
        <v>18</v>
      </c>
      <c r="Q13" s="5" t="s">
        <v>18</v>
      </c>
      <c r="R13" s="5" t="s">
        <v>18</v>
      </c>
      <c r="S13" s="5" t="s">
        <v>18</v>
      </c>
      <c r="T13" s="5" t="s">
        <v>18</v>
      </c>
      <c r="U13" s="5" t="s">
        <v>29</v>
      </c>
      <c r="V13" s="5" t="s">
        <v>29</v>
      </c>
      <c r="W13" s="5" t="s">
        <v>29</v>
      </c>
      <c r="X13" s="5" t="s">
        <v>29</v>
      </c>
      <c r="Y13" s="5" t="s">
        <v>29</v>
      </c>
      <c r="Z13" s="5" t="s">
        <v>29</v>
      </c>
      <c r="AA13" s="5" t="s">
        <v>29</v>
      </c>
      <c r="AB13" s="5" t="s">
        <v>29</v>
      </c>
      <c r="AC13" s="5" t="s">
        <v>29</v>
      </c>
      <c r="AD13" s="5" t="s">
        <v>29</v>
      </c>
      <c r="AE13" s="5" t="s">
        <v>29</v>
      </c>
      <c r="AF13" s="5" t="s">
        <v>29</v>
      </c>
      <c r="AG13" s="5" t="s">
        <v>29</v>
      </c>
      <c r="AH13" s="5" t="s">
        <v>29</v>
      </c>
      <c r="AI13" s="5" t="s">
        <v>29</v>
      </c>
      <c r="AJ13" s="5" t="s">
        <v>29</v>
      </c>
      <c r="AK13" s="8">
        <v>8</v>
      </c>
      <c r="AL13" s="1">
        <f>COUNTIF(C13:AJ13,0.28)</f>
        <v>4</v>
      </c>
      <c r="AM13" s="1">
        <f>COUNTIF(C13:AJ13,0.44)</f>
        <v>3</v>
      </c>
      <c r="AN13" s="1">
        <f>COUNTIF(C13:AJ13,0.6)</f>
        <v>5</v>
      </c>
      <c r="AO13" s="1">
        <f t="shared" si="7"/>
        <v>5</v>
      </c>
      <c r="AP13" s="1">
        <f t="shared" si="6"/>
        <v>25</v>
      </c>
      <c r="AQ13">
        <f t="shared" si="0"/>
        <v>32</v>
      </c>
      <c r="AR13">
        <f t="shared" si="1"/>
        <v>16</v>
      </c>
      <c r="AS13">
        <f t="shared" si="2"/>
        <v>12</v>
      </c>
      <c r="AT13">
        <f t="shared" si="3"/>
        <v>20</v>
      </c>
      <c r="AU13">
        <f t="shared" si="4"/>
        <v>20</v>
      </c>
    </row>
    <row r="14" spans="1:47" x14ac:dyDescent="0.25">
      <c r="A14" s="4" t="s">
        <v>5</v>
      </c>
      <c r="B14" s="5">
        <v>13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>
        <v>0.3</v>
      </c>
      <c r="O14" s="5">
        <v>0.3</v>
      </c>
      <c r="P14" s="5">
        <v>0.3</v>
      </c>
      <c r="Q14" s="5">
        <v>0.3</v>
      </c>
      <c r="R14" s="5">
        <v>0.44</v>
      </c>
      <c r="S14" s="5">
        <v>0.44</v>
      </c>
      <c r="T14" s="1">
        <v>0.7</v>
      </c>
      <c r="U14" s="5">
        <v>0.7</v>
      </c>
      <c r="V14" s="1">
        <v>0.7</v>
      </c>
      <c r="W14" s="5">
        <v>0.7</v>
      </c>
      <c r="X14" s="1">
        <v>0.7</v>
      </c>
      <c r="Y14" s="5">
        <v>0.7</v>
      </c>
      <c r="Z14" s="1" t="s">
        <v>18</v>
      </c>
      <c r="AA14" s="5" t="s">
        <v>18</v>
      </c>
      <c r="AB14" s="5" t="s">
        <v>18</v>
      </c>
      <c r="AC14" s="5" t="s">
        <v>18</v>
      </c>
      <c r="AD14" s="5" t="s">
        <v>18</v>
      </c>
      <c r="AE14" s="5" t="s">
        <v>29</v>
      </c>
      <c r="AF14" s="5" t="s">
        <v>29</v>
      </c>
      <c r="AG14" s="5" t="s">
        <v>29</v>
      </c>
      <c r="AH14" s="5" t="s">
        <v>29</v>
      </c>
      <c r="AI14" s="5" t="s">
        <v>29</v>
      </c>
      <c r="AJ14" s="5" t="s">
        <v>29</v>
      </c>
      <c r="AK14" s="8">
        <v>6</v>
      </c>
      <c r="AL14" s="1">
        <f t="shared" si="5"/>
        <v>4</v>
      </c>
      <c r="AM14" s="1">
        <f>COUNTIF(C14:AJ14,0.44)</f>
        <v>2</v>
      </c>
      <c r="AN14" s="1">
        <f>COUNTIF(C14:AJ14,0.7)</f>
        <v>6</v>
      </c>
      <c r="AO14" s="1">
        <f t="shared" si="7"/>
        <v>5</v>
      </c>
      <c r="AP14" s="1">
        <f t="shared" si="6"/>
        <v>23</v>
      </c>
      <c r="AQ14">
        <f t="shared" si="0"/>
        <v>26.086956521739129</v>
      </c>
      <c r="AR14">
        <f t="shared" si="1"/>
        <v>17.391304347826086</v>
      </c>
      <c r="AS14">
        <f t="shared" si="2"/>
        <v>8.695652173913043</v>
      </c>
      <c r="AT14">
        <f t="shared" si="3"/>
        <v>26.086956521739129</v>
      </c>
      <c r="AU14">
        <f t="shared" si="4"/>
        <v>21.739130434782609</v>
      </c>
    </row>
    <row r="15" spans="1:47" x14ac:dyDescent="0.25">
      <c r="A15" s="4" t="s">
        <v>1</v>
      </c>
      <c r="B15" s="5">
        <v>14</v>
      </c>
      <c r="C15" s="5"/>
      <c r="D15" s="5"/>
      <c r="E15" s="5"/>
      <c r="F15" s="5"/>
      <c r="G15" s="5"/>
      <c r="H15" s="5"/>
      <c r="I15" s="5"/>
      <c r="J15" s="5"/>
      <c r="K15" s="5">
        <v>0.28000000000000003</v>
      </c>
      <c r="L15" s="5">
        <v>0.28000000000000003</v>
      </c>
      <c r="M15" s="5">
        <v>0.28000000000000003</v>
      </c>
      <c r="N15" s="5">
        <v>0.28000000000000003</v>
      </c>
      <c r="O15" s="5">
        <v>0.28000000000000003</v>
      </c>
      <c r="P15" s="5">
        <v>0.28000000000000003</v>
      </c>
      <c r="Q15" s="5">
        <v>0.44</v>
      </c>
      <c r="R15" s="5">
        <v>0.44</v>
      </c>
      <c r="S15" s="1">
        <v>0.44</v>
      </c>
      <c r="T15" s="1" t="s">
        <v>13</v>
      </c>
      <c r="U15" s="1" t="s">
        <v>13</v>
      </c>
      <c r="V15" s="5" t="s">
        <v>13</v>
      </c>
      <c r="W15" s="1" t="s">
        <v>13</v>
      </c>
      <c r="X15" s="5" t="s">
        <v>13</v>
      </c>
      <c r="Y15" s="1" t="s">
        <v>13</v>
      </c>
      <c r="Z15" s="5" t="s">
        <v>13</v>
      </c>
      <c r="AA15" s="1" t="s">
        <v>13</v>
      </c>
      <c r="AB15" s="1" t="s">
        <v>13</v>
      </c>
      <c r="AC15" s="1" t="s">
        <v>13</v>
      </c>
      <c r="AD15" s="1" t="s">
        <v>13</v>
      </c>
      <c r="AE15" s="1" t="s">
        <v>13</v>
      </c>
      <c r="AF15" s="1" t="s">
        <v>13</v>
      </c>
      <c r="AG15" s="1" t="s">
        <v>13</v>
      </c>
      <c r="AH15" s="1" t="s">
        <v>13</v>
      </c>
      <c r="AI15" s="1" t="s">
        <v>13</v>
      </c>
      <c r="AJ15" s="1" t="s">
        <v>13</v>
      </c>
      <c r="AK15" s="1" t="s">
        <v>13</v>
      </c>
      <c r="AL15" s="1" t="s">
        <v>13</v>
      </c>
      <c r="AM15" s="1" t="s">
        <v>13</v>
      </c>
      <c r="AN15" s="1" t="s">
        <v>13</v>
      </c>
      <c r="AO15" s="1" t="s">
        <v>13</v>
      </c>
      <c r="AP15" s="1">
        <f t="shared" si="6"/>
        <v>0</v>
      </c>
    </row>
    <row r="16" spans="1:47" x14ac:dyDescent="0.25">
      <c r="A16" s="4" t="s">
        <v>5</v>
      </c>
      <c r="B16" s="5">
        <v>15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>
        <v>0.28000000000000003</v>
      </c>
      <c r="O16" s="5">
        <v>0.28000000000000003</v>
      </c>
      <c r="P16" s="5">
        <v>0.28000000000000003</v>
      </c>
      <c r="Q16" s="5">
        <v>0.4</v>
      </c>
      <c r="R16" s="5">
        <v>0.4</v>
      </c>
      <c r="S16" s="5">
        <v>0.4</v>
      </c>
      <c r="T16" s="1">
        <v>0.68</v>
      </c>
      <c r="U16" s="5">
        <v>0.68</v>
      </c>
      <c r="V16" s="1">
        <v>0.68</v>
      </c>
      <c r="W16" s="5">
        <v>0.68</v>
      </c>
      <c r="X16" s="1">
        <v>0.68</v>
      </c>
      <c r="Y16" s="5" t="s">
        <v>18</v>
      </c>
      <c r="Z16" s="1" t="s">
        <v>18</v>
      </c>
      <c r="AA16" s="5" t="s">
        <v>18</v>
      </c>
      <c r="AB16" s="5" t="s">
        <v>18</v>
      </c>
      <c r="AC16" s="5" t="s">
        <v>18</v>
      </c>
      <c r="AD16" s="5" t="s">
        <v>29</v>
      </c>
      <c r="AE16" s="5" t="s">
        <v>29</v>
      </c>
      <c r="AF16" s="5" t="s">
        <v>29</v>
      </c>
      <c r="AG16" s="5" t="s">
        <v>29</v>
      </c>
      <c r="AH16" s="5" t="s">
        <v>29</v>
      </c>
      <c r="AI16" s="5" t="s">
        <v>29</v>
      </c>
      <c r="AJ16" s="5" t="s">
        <v>29</v>
      </c>
      <c r="AK16" s="8">
        <v>6</v>
      </c>
      <c r="AL16" s="1">
        <f>COUNTIF(C16:AJ16,0.28)</f>
        <v>3</v>
      </c>
      <c r="AM16" s="1">
        <f>COUNTIF(C16:AJ16,0.4)</f>
        <v>3</v>
      </c>
      <c r="AN16" s="1">
        <f>COUNTIF(C16:AJ16,0.68)</f>
        <v>5</v>
      </c>
      <c r="AO16" s="1">
        <f t="shared" si="7"/>
        <v>5</v>
      </c>
      <c r="AP16" s="1">
        <f t="shared" si="6"/>
        <v>22</v>
      </c>
      <c r="AQ16">
        <f t="shared" si="0"/>
        <v>27.27272727272727</v>
      </c>
      <c r="AR16">
        <f t="shared" si="1"/>
        <v>13.636363636363635</v>
      </c>
      <c r="AS16">
        <f t="shared" si="2"/>
        <v>13.636363636363635</v>
      </c>
      <c r="AT16">
        <f t="shared" si="3"/>
        <v>22.727272727272727</v>
      </c>
      <c r="AU16">
        <f t="shared" si="4"/>
        <v>22.727272727272727</v>
      </c>
    </row>
    <row r="17" spans="1:47" x14ac:dyDescent="0.25">
      <c r="A17" s="4" t="s">
        <v>5</v>
      </c>
      <c r="B17" s="5">
        <v>16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>
        <v>0.28000000000000003</v>
      </c>
      <c r="O17" s="5">
        <v>0.28000000000000003</v>
      </c>
      <c r="P17" s="5">
        <v>0.28000000000000003</v>
      </c>
      <c r="Q17" s="5">
        <v>0.48</v>
      </c>
      <c r="R17" s="5">
        <v>0.48</v>
      </c>
      <c r="S17" s="5">
        <v>0.48</v>
      </c>
      <c r="T17" s="1">
        <v>0.76</v>
      </c>
      <c r="U17" s="5">
        <v>0.76</v>
      </c>
      <c r="V17" s="1">
        <v>0.76</v>
      </c>
      <c r="W17" s="5">
        <v>0.76</v>
      </c>
      <c r="X17" s="1">
        <v>0.76</v>
      </c>
      <c r="Y17" s="5" t="s">
        <v>18</v>
      </c>
      <c r="Z17" s="5" t="s">
        <v>18</v>
      </c>
      <c r="AA17" s="5" t="s">
        <v>18</v>
      </c>
      <c r="AB17" s="5" t="s">
        <v>18</v>
      </c>
      <c r="AC17" s="5" t="s">
        <v>18</v>
      </c>
      <c r="AD17" s="5" t="s">
        <v>29</v>
      </c>
      <c r="AE17" s="5" t="s">
        <v>29</v>
      </c>
      <c r="AF17" s="5" t="s">
        <v>29</v>
      </c>
      <c r="AG17" s="5" t="s">
        <v>29</v>
      </c>
      <c r="AH17" s="5" t="s">
        <v>29</v>
      </c>
      <c r="AI17" s="5" t="s">
        <v>29</v>
      </c>
      <c r="AJ17" s="5" t="s">
        <v>29</v>
      </c>
      <c r="AK17" s="8">
        <v>6</v>
      </c>
      <c r="AL17" s="1">
        <f>COUNTIF(C17:AJ17,0.28)</f>
        <v>3</v>
      </c>
      <c r="AM17" s="1">
        <f>COUNTIF(C17:AJ17,0.48)</f>
        <v>3</v>
      </c>
      <c r="AN17" s="1">
        <f>COUNTIF(C17:AJ17,0.76)</f>
        <v>5</v>
      </c>
      <c r="AO17" s="1">
        <f t="shared" si="7"/>
        <v>5</v>
      </c>
      <c r="AP17" s="1">
        <f t="shared" si="6"/>
        <v>22</v>
      </c>
      <c r="AQ17">
        <f t="shared" si="0"/>
        <v>27.27272727272727</v>
      </c>
      <c r="AR17">
        <f t="shared" si="1"/>
        <v>13.636363636363635</v>
      </c>
      <c r="AS17">
        <f t="shared" si="2"/>
        <v>13.636363636363635</v>
      </c>
      <c r="AT17">
        <f t="shared" si="3"/>
        <v>22.727272727272727</v>
      </c>
      <c r="AU17">
        <f t="shared" si="4"/>
        <v>22.727272727272727</v>
      </c>
    </row>
    <row r="18" spans="1:47" x14ac:dyDescent="0.25">
      <c r="A18" s="4" t="s">
        <v>5</v>
      </c>
      <c r="B18" s="5">
        <v>17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>
        <v>0.3</v>
      </c>
      <c r="O18" s="5">
        <v>0.3</v>
      </c>
      <c r="P18" s="5">
        <v>0.3</v>
      </c>
      <c r="Q18" s="5">
        <v>0.42</v>
      </c>
      <c r="R18" s="5">
        <v>0.42</v>
      </c>
      <c r="S18" s="5">
        <v>0.42</v>
      </c>
      <c r="T18" s="1">
        <v>0.8</v>
      </c>
      <c r="U18" s="5">
        <v>0.8</v>
      </c>
      <c r="V18" s="1">
        <v>0.8</v>
      </c>
      <c r="W18" s="1">
        <v>0.8</v>
      </c>
      <c r="X18" s="1">
        <v>0.8</v>
      </c>
      <c r="Y18" s="5" t="s">
        <v>18</v>
      </c>
      <c r="Z18" s="1" t="s">
        <v>18</v>
      </c>
      <c r="AA18" s="5" t="s">
        <v>18</v>
      </c>
      <c r="AB18" s="5" t="s">
        <v>18</v>
      </c>
      <c r="AC18" s="5" t="s">
        <v>18</v>
      </c>
      <c r="AD18" s="5" t="s">
        <v>29</v>
      </c>
      <c r="AE18" s="5" t="s">
        <v>29</v>
      </c>
      <c r="AF18" s="5" t="s">
        <v>29</v>
      </c>
      <c r="AG18" s="5" t="s">
        <v>29</v>
      </c>
      <c r="AH18" s="5" t="s">
        <v>29</v>
      </c>
      <c r="AI18" s="5" t="s">
        <v>29</v>
      </c>
      <c r="AJ18" s="5" t="s">
        <v>29</v>
      </c>
      <c r="AK18" s="8">
        <v>6</v>
      </c>
      <c r="AL18" s="1">
        <f>COUNTIF(C18:AJ18,0.3)</f>
        <v>3</v>
      </c>
      <c r="AM18" s="1">
        <f>COUNTIF(C18:AJ18,0.42)</f>
        <v>3</v>
      </c>
      <c r="AN18" s="1">
        <f>COUNTIF(C18:AJ18,0.8)</f>
        <v>5</v>
      </c>
      <c r="AO18" s="1">
        <f t="shared" si="7"/>
        <v>5</v>
      </c>
      <c r="AP18" s="1">
        <f t="shared" si="6"/>
        <v>22</v>
      </c>
      <c r="AQ18">
        <f t="shared" si="0"/>
        <v>27.27272727272727</v>
      </c>
      <c r="AR18">
        <f t="shared" si="1"/>
        <v>13.636363636363635</v>
      </c>
      <c r="AS18">
        <f t="shared" si="2"/>
        <v>13.636363636363635</v>
      </c>
      <c r="AT18">
        <f t="shared" si="3"/>
        <v>22.727272727272727</v>
      </c>
      <c r="AU18">
        <f t="shared" si="4"/>
        <v>22.727272727272727</v>
      </c>
    </row>
    <row r="19" spans="1:47" x14ac:dyDescent="0.25">
      <c r="A19" s="4" t="s">
        <v>5</v>
      </c>
      <c r="B19" s="5">
        <v>18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>
        <v>0.3</v>
      </c>
      <c r="O19" s="5">
        <v>0.3</v>
      </c>
      <c r="P19" s="5">
        <v>0.3</v>
      </c>
      <c r="Q19" s="5">
        <v>0.4</v>
      </c>
      <c r="R19" s="5">
        <v>0.4</v>
      </c>
      <c r="S19" s="5">
        <v>0.4</v>
      </c>
      <c r="T19" s="1">
        <v>0.78</v>
      </c>
      <c r="U19" s="1">
        <v>0.78</v>
      </c>
      <c r="V19" s="1">
        <v>0.78</v>
      </c>
      <c r="W19" s="1">
        <v>0.78</v>
      </c>
      <c r="X19" s="1">
        <v>0.78</v>
      </c>
      <c r="Y19" s="5" t="s">
        <v>18</v>
      </c>
      <c r="Z19" s="1" t="s">
        <v>18</v>
      </c>
      <c r="AA19" s="5" t="s">
        <v>18</v>
      </c>
      <c r="AB19" s="5" t="s">
        <v>18</v>
      </c>
      <c r="AC19" s="5" t="s">
        <v>18</v>
      </c>
      <c r="AD19" s="5" t="s">
        <v>29</v>
      </c>
      <c r="AE19" s="5" t="s">
        <v>29</v>
      </c>
      <c r="AF19" s="5" t="s">
        <v>29</v>
      </c>
      <c r="AG19" s="5" t="s">
        <v>29</v>
      </c>
      <c r="AH19" s="5" t="s">
        <v>29</v>
      </c>
      <c r="AI19" s="5" t="s">
        <v>29</v>
      </c>
      <c r="AJ19" s="5" t="s">
        <v>29</v>
      </c>
      <c r="AK19" s="8">
        <v>6</v>
      </c>
      <c r="AL19" s="1">
        <f t="shared" si="5"/>
        <v>3</v>
      </c>
      <c r="AM19" s="1">
        <f>COUNTIF(C19:AJ19,0.4)</f>
        <v>3</v>
      </c>
      <c r="AN19" s="1">
        <f>COUNTIF(C19:AJ19,0.78)</f>
        <v>5</v>
      </c>
      <c r="AO19" s="1">
        <f t="shared" si="7"/>
        <v>5</v>
      </c>
      <c r="AP19" s="1">
        <f t="shared" si="6"/>
        <v>22</v>
      </c>
      <c r="AQ19">
        <f t="shared" si="0"/>
        <v>27.27272727272727</v>
      </c>
      <c r="AR19">
        <f t="shared" si="1"/>
        <v>13.636363636363635</v>
      </c>
      <c r="AS19">
        <f t="shared" si="2"/>
        <v>13.636363636363635</v>
      </c>
      <c r="AT19">
        <f t="shared" si="3"/>
        <v>22.727272727272727</v>
      </c>
      <c r="AU19">
        <f t="shared" si="4"/>
        <v>22.727272727272727</v>
      </c>
    </row>
    <row r="20" spans="1:47" x14ac:dyDescent="0.25">
      <c r="A20" s="4" t="s">
        <v>5</v>
      </c>
      <c r="B20" s="5">
        <v>19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>
        <v>0.32</v>
      </c>
      <c r="O20" s="5">
        <v>0.32</v>
      </c>
      <c r="P20" s="5">
        <v>0.32</v>
      </c>
      <c r="Q20" s="5">
        <v>0.42</v>
      </c>
      <c r="R20" s="5">
        <v>0.42</v>
      </c>
      <c r="S20" s="5">
        <v>0.42</v>
      </c>
      <c r="T20" s="1">
        <v>0.7</v>
      </c>
      <c r="U20" s="1">
        <v>0.7</v>
      </c>
      <c r="V20" s="1">
        <v>0.7</v>
      </c>
      <c r="W20" s="1">
        <v>0.7</v>
      </c>
      <c r="X20" s="1">
        <v>0.7</v>
      </c>
      <c r="Y20" s="5" t="s">
        <v>18</v>
      </c>
      <c r="Z20" s="5" t="s">
        <v>18</v>
      </c>
      <c r="AA20" s="5" t="s">
        <v>18</v>
      </c>
      <c r="AB20" s="5" t="s">
        <v>18</v>
      </c>
      <c r="AC20" s="5" t="s">
        <v>29</v>
      </c>
      <c r="AD20" s="5" t="s">
        <v>29</v>
      </c>
      <c r="AE20" s="5" t="s">
        <v>29</v>
      </c>
      <c r="AF20" s="5" t="s">
        <v>29</v>
      </c>
      <c r="AG20" s="5" t="s">
        <v>29</v>
      </c>
      <c r="AH20" s="5" t="s">
        <v>29</v>
      </c>
      <c r="AI20" s="5" t="s">
        <v>29</v>
      </c>
      <c r="AJ20" s="5" t="s">
        <v>29</v>
      </c>
      <c r="AK20" s="8">
        <v>6</v>
      </c>
      <c r="AL20" s="1">
        <f>COUNTIF(C20:AJ20,0.32)</f>
        <v>3</v>
      </c>
      <c r="AM20" s="1">
        <f>COUNTIF(C20:AJ20,0.42)</f>
        <v>3</v>
      </c>
      <c r="AN20" s="1">
        <f>COUNTIF(C20:AJ20,0.7)</f>
        <v>5</v>
      </c>
      <c r="AO20" s="1">
        <f t="shared" si="7"/>
        <v>4</v>
      </c>
      <c r="AP20" s="1">
        <f t="shared" si="6"/>
        <v>21</v>
      </c>
      <c r="AQ20">
        <f t="shared" si="0"/>
        <v>28.571428571428569</v>
      </c>
      <c r="AR20">
        <f t="shared" si="1"/>
        <v>14.285714285714285</v>
      </c>
      <c r="AS20">
        <f t="shared" si="2"/>
        <v>14.285714285714285</v>
      </c>
      <c r="AT20">
        <f t="shared" si="3"/>
        <v>23.809523809523807</v>
      </c>
      <c r="AU20">
        <f t="shared" si="4"/>
        <v>19.047619047619047</v>
      </c>
    </row>
    <row r="21" spans="1:47" x14ac:dyDescent="0.25">
      <c r="A21" s="4" t="s">
        <v>5</v>
      </c>
      <c r="B21" s="5">
        <v>20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>
        <v>0.26</v>
      </c>
      <c r="O21" s="5">
        <v>0.26</v>
      </c>
      <c r="P21" s="5">
        <v>0.26</v>
      </c>
      <c r="Q21" s="5">
        <v>0.42</v>
      </c>
      <c r="R21" s="5">
        <v>0.42</v>
      </c>
      <c r="S21" s="5">
        <v>0.42</v>
      </c>
      <c r="T21" s="1">
        <v>0.8</v>
      </c>
      <c r="U21" s="1">
        <v>0.8</v>
      </c>
      <c r="V21" s="1">
        <v>0.8</v>
      </c>
      <c r="W21" s="1">
        <v>0.8</v>
      </c>
      <c r="X21" s="1">
        <v>0.8</v>
      </c>
      <c r="Y21" s="5" t="s">
        <v>18</v>
      </c>
      <c r="Z21" s="1" t="s">
        <v>18</v>
      </c>
      <c r="AA21" s="5" t="s">
        <v>18</v>
      </c>
      <c r="AB21" s="5" t="s">
        <v>18</v>
      </c>
      <c r="AC21" s="5" t="s">
        <v>18</v>
      </c>
      <c r="AD21" s="5" t="s">
        <v>29</v>
      </c>
      <c r="AE21" s="5" t="s">
        <v>29</v>
      </c>
      <c r="AF21" s="5" t="s">
        <v>29</v>
      </c>
      <c r="AG21" s="5" t="s">
        <v>29</v>
      </c>
      <c r="AH21" s="5" t="s">
        <v>29</v>
      </c>
      <c r="AI21" s="5" t="s">
        <v>29</v>
      </c>
      <c r="AJ21" s="5" t="s">
        <v>29</v>
      </c>
      <c r="AK21" s="8">
        <v>6</v>
      </c>
      <c r="AL21" s="1">
        <f>COUNTIF(C21:AJ21,0.26)</f>
        <v>3</v>
      </c>
      <c r="AM21" s="1">
        <f>COUNTIF(C21:AJ21,0.42)</f>
        <v>3</v>
      </c>
      <c r="AN21" s="1">
        <f>COUNTIF(C21:AJ21,0.8)</f>
        <v>5</v>
      </c>
      <c r="AO21" s="1">
        <f t="shared" si="7"/>
        <v>5</v>
      </c>
      <c r="AP21" s="1">
        <f t="shared" si="6"/>
        <v>22</v>
      </c>
      <c r="AQ21">
        <f t="shared" si="0"/>
        <v>27.27272727272727</v>
      </c>
      <c r="AR21">
        <f t="shared" si="1"/>
        <v>13.636363636363635</v>
      </c>
      <c r="AS21">
        <f t="shared" si="2"/>
        <v>13.636363636363635</v>
      </c>
      <c r="AT21">
        <f t="shared" si="3"/>
        <v>22.727272727272727</v>
      </c>
      <c r="AU21">
        <f t="shared" si="4"/>
        <v>22.727272727272727</v>
      </c>
    </row>
    <row r="22" spans="1:47" x14ac:dyDescent="0.25">
      <c r="A22" s="4" t="s">
        <v>7</v>
      </c>
      <c r="B22" s="5">
        <v>21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>
        <v>0.3</v>
      </c>
      <c r="O22" s="5">
        <v>0.3</v>
      </c>
      <c r="P22" s="5">
        <v>0.3</v>
      </c>
      <c r="Q22" s="5">
        <v>0.46</v>
      </c>
      <c r="R22" s="5">
        <v>0.46</v>
      </c>
      <c r="S22" s="5">
        <v>0.46</v>
      </c>
      <c r="T22" s="1">
        <v>0.7</v>
      </c>
      <c r="U22" s="1">
        <v>0.7</v>
      </c>
      <c r="V22" s="1">
        <v>0.7</v>
      </c>
      <c r="W22" s="1">
        <v>0.7</v>
      </c>
      <c r="X22" s="1">
        <v>0.7</v>
      </c>
      <c r="Y22" s="5" t="s">
        <v>18</v>
      </c>
      <c r="Z22" s="1" t="s">
        <v>18</v>
      </c>
      <c r="AA22" s="5" t="s">
        <v>30</v>
      </c>
      <c r="AB22" s="5" t="s">
        <v>30</v>
      </c>
      <c r="AC22" s="5" t="s">
        <v>18</v>
      </c>
      <c r="AD22" s="5" t="s">
        <v>29</v>
      </c>
      <c r="AE22" s="5" t="s">
        <v>29</v>
      </c>
      <c r="AF22" s="5" t="s">
        <v>29</v>
      </c>
      <c r="AG22" s="5" t="s">
        <v>29</v>
      </c>
      <c r="AH22" s="5" t="s">
        <v>29</v>
      </c>
      <c r="AI22" s="5" t="s">
        <v>29</v>
      </c>
      <c r="AJ22" s="5" t="s">
        <v>29</v>
      </c>
      <c r="AK22" s="8">
        <v>4</v>
      </c>
      <c r="AL22" s="1">
        <f t="shared" si="5"/>
        <v>3</v>
      </c>
      <c r="AM22" s="1">
        <f>COUNTIF(C22:AJ22,0.46)</f>
        <v>3</v>
      </c>
      <c r="AN22" s="1">
        <f>COUNTIF(C22:AJ22,0.7)</f>
        <v>5</v>
      </c>
      <c r="AO22" s="1">
        <f t="shared" si="7"/>
        <v>3</v>
      </c>
      <c r="AP22" s="1">
        <f t="shared" si="6"/>
        <v>18</v>
      </c>
      <c r="AQ22">
        <f t="shared" si="0"/>
        <v>22.222222222222221</v>
      </c>
      <c r="AR22">
        <f t="shared" si="1"/>
        <v>16.666666666666664</v>
      </c>
      <c r="AS22">
        <f t="shared" si="2"/>
        <v>16.666666666666664</v>
      </c>
      <c r="AT22">
        <f t="shared" si="3"/>
        <v>27.777777777777779</v>
      </c>
      <c r="AU22">
        <f t="shared" si="4"/>
        <v>16.666666666666664</v>
      </c>
    </row>
    <row r="23" spans="1:47" x14ac:dyDescent="0.25">
      <c r="A23" s="4" t="s">
        <v>7</v>
      </c>
      <c r="B23" s="5">
        <v>22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>
        <v>0.28000000000000003</v>
      </c>
      <c r="P23" s="5">
        <v>0.28000000000000003</v>
      </c>
      <c r="Q23" s="5">
        <v>0.28000000000000003</v>
      </c>
      <c r="R23" s="5">
        <v>0.28000000000000003</v>
      </c>
      <c r="S23" s="1">
        <v>0.28000000000000003</v>
      </c>
      <c r="T23" s="1">
        <v>0.46</v>
      </c>
      <c r="U23" s="1">
        <v>0.46</v>
      </c>
      <c r="V23" s="1">
        <v>0.62</v>
      </c>
      <c r="W23" s="1">
        <v>0.62</v>
      </c>
      <c r="X23" s="1">
        <v>0.62</v>
      </c>
      <c r="Y23" s="5">
        <v>0.62</v>
      </c>
      <c r="Z23" s="1" t="s">
        <v>18</v>
      </c>
      <c r="AA23" s="5" t="s">
        <v>18</v>
      </c>
      <c r="AB23" s="5" t="s">
        <v>18</v>
      </c>
      <c r="AC23" s="5" t="s">
        <v>18</v>
      </c>
      <c r="AD23" s="5" t="s">
        <v>18</v>
      </c>
      <c r="AE23" s="5" t="s">
        <v>29</v>
      </c>
      <c r="AF23" s="5" t="s">
        <v>29</v>
      </c>
      <c r="AG23" s="5" t="s">
        <v>29</v>
      </c>
      <c r="AH23" s="5" t="s">
        <v>29</v>
      </c>
      <c r="AI23" s="5" t="s">
        <v>29</v>
      </c>
      <c r="AJ23" s="5" t="s">
        <v>29</v>
      </c>
      <c r="AK23" s="8">
        <v>5</v>
      </c>
      <c r="AL23" s="1">
        <f>COUNTIF(C23:AJ23,0.28)</f>
        <v>5</v>
      </c>
      <c r="AM23" s="1">
        <f>COUNTIF(C23:AJ23,0.46)</f>
        <v>2</v>
      </c>
      <c r="AN23" s="1">
        <f>COUNTIF(C23:AJ23,0.62)</f>
        <v>4</v>
      </c>
      <c r="AO23" s="1">
        <f t="shared" si="7"/>
        <v>5</v>
      </c>
      <c r="AP23" s="1">
        <f t="shared" si="6"/>
        <v>21</v>
      </c>
      <c r="AQ23">
        <f t="shared" si="0"/>
        <v>23.809523809523807</v>
      </c>
      <c r="AR23">
        <f t="shared" si="1"/>
        <v>23.809523809523807</v>
      </c>
      <c r="AS23">
        <f t="shared" si="2"/>
        <v>9.5238095238095237</v>
      </c>
      <c r="AT23">
        <f t="shared" si="3"/>
        <v>19.047619047619047</v>
      </c>
      <c r="AU23">
        <f t="shared" si="4"/>
        <v>23.809523809523807</v>
      </c>
    </row>
    <row r="24" spans="1:47" x14ac:dyDescent="0.25">
      <c r="A24" s="4" t="s">
        <v>7</v>
      </c>
      <c r="B24" s="5">
        <v>23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>
        <v>0.26</v>
      </c>
      <c r="Q24" s="5">
        <v>0.26</v>
      </c>
      <c r="R24" s="1">
        <v>0.26</v>
      </c>
      <c r="S24" s="5">
        <v>0.26</v>
      </c>
      <c r="T24" s="1">
        <v>0.44</v>
      </c>
      <c r="U24" s="1">
        <v>0.44</v>
      </c>
      <c r="V24" s="1">
        <v>0.68</v>
      </c>
      <c r="W24" s="1">
        <v>0.68</v>
      </c>
      <c r="X24" s="1">
        <v>0.68</v>
      </c>
      <c r="Y24" s="1">
        <v>0.68</v>
      </c>
      <c r="Z24" s="1" t="s">
        <v>18</v>
      </c>
      <c r="AA24" s="5" t="s">
        <v>18</v>
      </c>
      <c r="AB24" s="5" t="s">
        <v>18</v>
      </c>
      <c r="AC24" s="5" t="s">
        <v>18</v>
      </c>
      <c r="AD24" s="5" t="s">
        <v>18</v>
      </c>
      <c r="AE24" s="5" t="s">
        <v>18</v>
      </c>
      <c r="AF24" s="5" t="s">
        <v>18</v>
      </c>
      <c r="AG24" s="5" t="s">
        <v>18</v>
      </c>
      <c r="AH24" s="5" t="s">
        <v>29</v>
      </c>
      <c r="AI24" s="5" t="s">
        <v>29</v>
      </c>
      <c r="AJ24" s="5" t="s">
        <v>29</v>
      </c>
      <c r="AK24" s="8">
        <v>6</v>
      </c>
      <c r="AL24" s="1">
        <f>COUNTIF(C24:AJ24,0.26)</f>
        <v>4</v>
      </c>
      <c r="AM24" s="1">
        <f>COUNTIF(C24:AJ24,0.44)</f>
        <v>2</v>
      </c>
      <c r="AN24" s="1">
        <f>COUNTIF(C24:AJ24,0.68)</f>
        <v>4</v>
      </c>
      <c r="AO24" s="1">
        <f t="shared" si="7"/>
        <v>8</v>
      </c>
      <c r="AP24" s="1">
        <f t="shared" si="6"/>
        <v>24</v>
      </c>
      <c r="AQ24">
        <f t="shared" si="0"/>
        <v>25</v>
      </c>
      <c r="AR24">
        <f t="shared" si="1"/>
        <v>16.666666666666664</v>
      </c>
      <c r="AS24">
        <f t="shared" si="2"/>
        <v>8.3333333333333321</v>
      </c>
      <c r="AT24">
        <f t="shared" si="3"/>
        <v>16.666666666666664</v>
      </c>
      <c r="AU24">
        <f t="shared" si="4"/>
        <v>33.333333333333329</v>
      </c>
    </row>
    <row r="25" spans="1:47" x14ac:dyDescent="0.25">
      <c r="A25" s="4" t="s">
        <v>7</v>
      </c>
      <c r="B25" s="5">
        <v>24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>
        <v>0.32</v>
      </c>
      <c r="R25" s="1">
        <v>0.32</v>
      </c>
      <c r="S25" s="1">
        <v>0.32</v>
      </c>
      <c r="T25" s="1" t="s">
        <v>13</v>
      </c>
      <c r="U25" s="1" t="s">
        <v>13</v>
      </c>
      <c r="V25" s="1" t="s">
        <v>13</v>
      </c>
      <c r="W25" s="1" t="s">
        <v>13</v>
      </c>
      <c r="X25" s="1" t="s">
        <v>13</v>
      </c>
      <c r="Y25" s="1" t="s">
        <v>13</v>
      </c>
      <c r="Z25" s="1" t="s">
        <v>13</v>
      </c>
      <c r="AA25" s="1" t="s">
        <v>13</v>
      </c>
      <c r="AB25" s="1" t="s">
        <v>13</v>
      </c>
      <c r="AC25" s="1" t="s">
        <v>13</v>
      </c>
      <c r="AD25" s="1" t="s">
        <v>13</v>
      </c>
      <c r="AE25" s="1" t="s">
        <v>13</v>
      </c>
      <c r="AF25" s="1" t="s">
        <v>13</v>
      </c>
      <c r="AG25" s="1" t="s">
        <v>13</v>
      </c>
      <c r="AH25" s="1" t="s">
        <v>13</v>
      </c>
      <c r="AI25" s="1" t="s">
        <v>13</v>
      </c>
      <c r="AJ25" s="1" t="s">
        <v>13</v>
      </c>
      <c r="AK25" s="1" t="s">
        <v>13</v>
      </c>
      <c r="AL25" s="1" t="s">
        <v>13</v>
      </c>
      <c r="AM25" s="1" t="s">
        <v>13</v>
      </c>
      <c r="AN25" s="1" t="s">
        <v>13</v>
      </c>
      <c r="AO25" s="1" t="s">
        <v>13</v>
      </c>
      <c r="AP25" s="1">
        <f t="shared" si="6"/>
        <v>0</v>
      </c>
    </row>
    <row r="26" spans="1:47" x14ac:dyDescent="0.25">
      <c r="A26" s="4" t="s">
        <v>7</v>
      </c>
      <c r="B26" s="1">
        <v>25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>
        <v>0.3</v>
      </c>
      <c r="R26" s="1">
        <v>0.3</v>
      </c>
      <c r="S26" s="1">
        <v>0.3</v>
      </c>
      <c r="T26" s="1" t="s">
        <v>13</v>
      </c>
      <c r="U26" s="1" t="s">
        <v>13</v>
      </c>
      <c r="V26" s="1" t="s">
        <v>13</v>
      </c>
      <c r="W26" s="1" t="s">
        <v>13</v>
      </c>
      <c r="X26" s="1" t="s">
        <v>13</v>
      </c>
      <c r="Y26" s="1" t="s">
        <v>13</v>
      </c>
      <c r="Z26" s="1" t="s">
        <v>13</v>
      </c>
      <c r="AA26" s="1" t="s">
        <v>13</v>
      </c>
      <c r="AB26" s="1" t="s">
        <v>13</v>
      </c>
      <c r="AC26" s="1" t="s">
        <v>13</v>
      </c>
      <c r="AD26" s="1" t="s">
        <v>13</v>
      </c>
      <c r="AE26" s="1" t="s">
        <v>13</v>
      </c>
      <c r="AF26" s="1" t="s">
        <v>13</v>
      </c>
      <c r="AG26" s="1" t="s">
        <v>13</v>
      </c>
      <c r="AH26" s="1" t="s">
        <v>13</v>
      </c>
      <c r="AI26" s="1" t="s">
        <v>13</v>
      </c>
      <c r="AJ26" s="1" t="s">
        <v>13</v>
      </c>
      <c r="AK26" s="1" t="s">
        <v>13</v>
      </c>
      <c r="AL26" s="1" t="s">
        <v>13</v>
      </c>
      <c r="AM26" s="1" t="s">
        <v>13</v>
      </c>
      <c r="AN26" s="1" t="s">
        <v>13</v>
      </c>
      <c r="AO26" s="1" t="s">
        <v>13</v>
      </c>
      <c r="AP26" s="1">
        <f t="shared" si="6"/>
        <v>0</v>
      </c>
    </row>
    <row r="27" spans="1:47" x14ac:dyDescent="0.25">
      <c r="A27" s="4" t="s">
        <v>1</v>
      </c>
      <c r="B27" s="5">
        <v>26</v>
      </c>
      <c r="C27" s="5"/>
      <c r="D27" s="5"/>
      <c r="E27" s="5"/>
      <c r="F27" s="5"/>
      <c r="G27" s="5"/>
      <c r="H27" s="5"/>
      <c r="I27" s="5"/>
      <c r="J27" s="5">
        <v>0.3</v>
      </c>
      <c r="K27" s="5">
        <v>0.3</v>
      </c>
      <c r="L27" s="5">
        <v>0.3</v>
      </c>
      <c r="M27" s="5">
        <v>0.3</v>
      </c>
      <c r="N27" s="5">
        <v>0.3</v>
      </c>
      <c r="O27" s="5">
        <v>0.44</v>
      </c>
      <c r="P27" s="5">
        <v>0.44</v>
      </c>
      <c r="Q27" s="5">
        <v>0.44</v>
      </c>
      <c r="R27" s="5">
        <v>0.44</v>
      </c>
      <c r="S27" s="5">
        <v>0.44</v>
      </c>
      <c r="T27" s="5">
        <v>0.7</v>
      </c>
      <c r="U27" s="1">
        <v>0.7</v>
      </c>
      <c r="V27" s="5">
        <v>0.7</v>
      </c>
      <c r="W27" s="1">
        <v>0.7</v>
      </c>
      <c r="X27" s="5">
        <v>0.7</v>
      </c>
      <c r="Y27" s="1">
        <v>0.7</v>
      </c>
      <c r="Z27" s="5">
        <v>0.7</v>
      </c>
      <c r="AA27" s="1" t="s">
        <v>18</v>
      </c>
      <c r="AB27" s="1" t="s">
        <v>18</v>
      </c>
      <c r="AC27" s="1" t="s">
        <v>18</v>
      </c>
      <c r="AD27" s="1" t="s">
        <v>18</v>
      </c>
      <c r="AE27" s="1" t="s">
        <v>18</v>
      </c>
      <c r="AF27" s="1" t="s">
        <v>18</v>
      </c>
      <c r="AG27" s="1" t="s">
        <v>29</v>
      </c>
      <c r="AH27" s="1" t="s">
        <v>29</v>
      </c>
      <c r="AI27" s="1" t="s">
        <v>29</v>
      </c>
      <c r="AJ27" s="1" t="s">
        <v>29</v>
      </c>
      <c r="AK27" s="8">
        <v>6</v>
      </c>
      <c r="AL27" s="1">
        <f t="shared" si="5"/>
        <v>5</v>
      </c>
      <c r="AM27" s="1">
        <f>COUNTIF(C27:AJ27,0.44)</f>
        <v>5</v>
      </c>
      <c r="AN27" s="1">
        <f>COUNTIF(C27:AJ27,0.7)</f>
        <v>7</v>
      </c>
      <c r="AO27" s="1">
        <f t="shared" si="7"/>
        <v>6</v>
      </c>
      <c r="AP27" s="1">
        <f t="shared" si="6"/>
        <v>29</v>
      </c>
      <c r="AQ27">
        <f t="shared" si="0"/>
        <v>20.689655172413794</v>
      </c>
      <c r="AR27">
        <f t="shared" si="1"/>
        <v>17.241379310344829</v>
      </c>
      <c r="AS27">
        <f t="shared" si="2"/>
        <v>17.241379310344829</v>
      </c>
      <c r="AT27">
        <f t="shared" si="3"/>
        <v>24.137931034482758</v>
      </c>
      <c r="AU27">
        <f t="shared" si="4"/>
        <v>20.689655172413794</v>
      </c>
    </row>
    <row r="28" spans="1:47" x14ac:dyDescent="0.25">
      <c r="A28" s="4" t="s">
        <v>11</v>
      </c>
      <c r="B28" s="5">
        <v>27</v>
      </c>
      <c r="C28" s="5"/>
      <c r="D28" s="5">
        <v>0.3</v>
      </c>
      <c r="E28" s="5">
        <v>0.3</v>
      </c>
      <c r="F28" s="5">
        <v>0.3</v>
      </c>
      <c r="G28" s="5">
        <v>0.3</v>
      </c>
      <c r="H28" s="5">
        <v>0.48</v>
      </c>
      <c r="I28" s="5">
        <v>0.48</v>
      </c>
      <c r="J28" s="5">
        <v>0.48</v>
      </c>
      <c r="K28" s="5">
        <v>0.72</v>
      </c>
      <c r="L28" s="5">
        <v>0.72</v>
      </c>
      <c r="M28" s="5">
        <v>0.72</v>
      </c>
      <c r="N28" s="5">
        <v>0.72</v>
      </c>
      <c r="O28" s="5">
        <v>0.72</v>
      </c>
      <c r="P28" s="5">
        <v>0.72</v>
      </c>
      <c r="Q28" s="5" t="s">
        <v>18</v>
      </c>
      <c r="R28" s="5" t="s">
        <v>18</v>
      </c>
      <c r="S28" s="5" t="s">
        <v>18</v>
      </c>
      <c r="T28" s="5" t="s">
        <v>18</v>
      </c>
      <c r="U28" s="5" t="s">
        <v>29</v>
      </c>
      <c r="V28" s="5" t="s">
        <v>29</v>
      </c>
      <c r="W28" s="5" t="s">
        <v>29</v>
      </c>
      <c r="X28" s="5" t="s">
        <v>29</v>
      </c>
      <c r="Y28" s="5" t="s">
        <v>29</v>
      </c>
      <c r="Z28" s="5" t="s">
        <v>29</v>
      </c>
      <c r="AA28" s="5" t="s">
        <v>29</v>
      </c>
      <c r="AB28" s="5" t="s">
        <v>29</v>
      </c>
      <c r="AC28" s="5" t="s">
        <v>29</v>
      </c>
      <c r="AD28" s="5" t="s">
        <v>29</v>
      </c>
      <c r="AE28" s="5" t="s">
        <v>29</v>
      </c>
      <c r="AF28" s="5" t="s">
        <v>29</v>
      </c>
      <c r="AG28" s="5" t="s">
        <v>29</v>
      </c>
      <c r="AH28" s="5" t="s">
        <v>29</v>
      </c>
      <c r="AI28" s="5" t="s">
        <v>29</v>
      </c>
      <c r="AJ28" s="5" t="s">
        <v>29</v>
      </c>
      <c r="AK28" s="8">
        <v>8</v>
      </c>
      <c r="AL28" s="1">
        <f t="shared" si="5"/>
        <v>4</v>
      </c>
      <c r="AM28" s="1">
        <f>COUNTIF(C28:AJ28,0.48)</f>
        <v>3</v>
      </c>
      <c r="AN28" s="1">
        <f>COUNTIF(C28:AJ28,0.72)</f>
        <v>6</v>
      </c>
      <c r="AO28" s="1">
        <f t="shared" si="7"/>
        <v>4</v>
      </c>
      <c r="AP28" s="1">
        <f t="shared" si="6"/>
        <v>25</v>
      </c>
      <c r="AQ28">
        <f t="shared" si="0"/>
        <v>32</v>
      </c>
      <c r="AR28">
        <f t="shared" si="1"/>
        <v>16</v>
      </c>
      <c r="AS28">
        <f t="shared" si="2"/>
        <v>12</v>
      </c>
      <c r="AT28">
        <f t="shared" si="3"/>
        <v>24</v>
      </c>
      <c r="AU28">
        <f t="shared" si="4"/>
        <v>16</v>
      </c>
    </row>
    <row r="29" spans="1:47" x14ac:dyDescent="0.25">
      <c r="A29" s="4" t="s">
        <v>11</v>
      </c>
      <c r="B29" s="5">
        <v>28</v>
      </c>
      <c r="C29" s="5"/>
      <c r="D29" s="5">
        <v>0.28000000000000003</v>
      </c>
      <c r="E29" s="5">
        <v>0.28000000000000003</v>
      </c>
      <c r="F29" s="5">
        <v>0.28000000000000003</v>
      </c>
      <c r="G29" s="5">
        <v>0.28000000000000003</v>
      </c>
      <c r="H29" s="5">
        <v>0.5</v>
      </c>
      <c r="I29" s="5">
        <v>0.5</v>
      </c>
      <c r="J29" s="5">
        <v>0.5</v>
      </c>
      <c r="K29" s="5">
        <v>0.7</v>
      </c>
      <c r="L29" s="5">
        <v>0.7</v>
      </c>
      <c r="M29" s="5">
        <v>0.7</v>
      </c>
      <c r="N29" s="5">
        <v>0.7</v>
      </c>
      <c r="O29" s="5">
        <v>0.7</v>
      </c>
      <c r="P29" s="5" t="s">
        <v>18</v>
      </c>
      <c r="Q29" s="5" t="s">
        <v>18</v>
      </c>
      <c r="R29" s="5" t="s">
        <v>18</v>
      </c>
      <c r="S29" s="5" t="s">
        <v>18</v>
      </c>
      <c r="T29" s="5" t="s">
        <v>18</v>
      </c>
      <c r="U29" s="5" t="s">
        <v>29</v>
      </c>
      <c r="V29" s="5" t="s">
        <v>29</v>
      </c>
      <c r="W29" s="5" t="s">
        <v>29</v>
      </c>
      <c r="X29" s="5" t="s">
        <v>29</v>
      </c>
      <c r="Y29" s="5" t="s">
        <v>29</v>
      </c>
      <c r="Z29" s="5" t="s">
        <v>29</v>
      </c>
      <c r="AA29" s="5" t="s">
        <v>29</v>
      </c>
      <c r="AB29" s="5" t="s">
        <v>29</v>
      </c>
      <c r="AC29" s="5" t="s">
        <v>29</v>
      </c>
      <c r="AD29" s="5" t="s">
        <v>29</v>
      </c>
      <c r="AE29" s="5" t="s">
        <v>29</v>
      </c>
      <c r="AF29" s="5" t="s">
        <v>29</v>
      </c>
      <c r="AG29" s="5" t="s">
        <v>29</v>
      </c>
      <c r="AH29" s="5" t="s">
        <v>29</v>
      </c>
      <c r="AI29" s="5" t="s">
        <v>29</v>
      </c>
      <c r="AJ29" s="5" t="s">
        <v>29</v>
      </c>
      <c r="AK29" s="8">
        <v>8</v>
      </c>
      <c r="AL29" s="1">
        <f>COUNTIF(C29:AJ29,0.28)</f>
        <v>4</v>
      </c>
      <c r="AM29" s="1">
        <f>COUNTIF(C29:AJ29,0.5)</f>
        <v>3</v>
      </c>
      <c r="AN29" s="1">
        <f>COUNTIF(C29:AJ29,0.7)</f>
        <v>5</v>
      </c>
      <c r="AO29" s="1">
        <f t="shared" si="7"/>
        <v>5</v>
      </c>
      <c r="AP29" s="1">
        <f t="shared" si="6"/>
        <v>25</v>
      </c>
      <c r="AQ29">
        <f t="shared" si="0"/>
        <v>32</v>
      </c>
      <c r="AR29">
        <f t="shared" si="1"/>
        <v>16</v>
      </c>
      <c r="AS29">
        <f t="shared" si="2"/>
        <v>12</v>
      </c>
      <c r="AT29">
        <f t="shared" si="3"/>
        <v>20</v>
      </c>
      <c r="AU29">
        <f t="shared" si="4"/>
        <v>20</v>
      </c>
    </row>
    <row r="30" spans="1:47" x14ac:dyDescent="0.25">
      <c r="A30" s="4" t="s">
        <v>11</v>
      </c>
      <c r="B30" s="5">
        <v>29</v>
      </c>
      <c r="C30" s="5"/>
      <c r="D30" s="5">
        <v>0.26</v>
      </c>
      <c r="E30" s="5">
        <v>0.26</v>
      </c>
      <c r="F30" s="5">
        <v>0.26</v>
      </c>
      <c r="G30" s="5">
        <v>0.26</v>
      </c>
      <c r="H30" s="5">
        <v>0.46</v>
      </c>
      <c r="I30" s="5">
        <v>0.46</v>
      </c>
      <c r="J30" s="5">
        <v>0.46</v>
      </c>
      <c r="K30" s="5">
        <v>0.76</v>
      </c>
      <c r="L30" s="5">
        <v>0.76</v>
      </c>
      <c r="M30" s="5">
        <v>0.76</v>
      </c>
      <c r="N30" s="5">
        <v>0.76</v>
      </c>
      <c r="O30" s="5">
        <v>0.76</v>
      </c>
      <c r="P30" s="5">
        <v>0.76</v>
      </c>
      <c r="Q30" s="5" t="s">
        <v>18</v>
      </c>
      <c r="R30" s="5" t="s">
        <v>18</v>
      </c>
      <c r="S30" s="5" t="s">
        <v>18</v>
      </c>
      <c r="T30" s="5" t="s">
        <v>18</v>
      </c>
      <c r="U30" s="5" t="s">
        <v>29</v>
      </c>
      <c r="V30" s="5" t="s">
        <v>29</v>
      </c>
      <c r="W30" s="5" t="s">
        <v>29</v>
      </c>
      <c r="X30" s="5" t="s">
        <v>29</v>
      </c>
      <c r="Y30" s="5" t="s">
        <v>29</v>
      </c>
      <c r="Z30" s="5" t="s">
        <v>29</v>
      </c>
      <c r="AA30" s="5" t="s">
        <v>29</v>
      </c>
      <c r="AB30" s="5" t="s">
        <v>29</v>
      </c>
      <c r="AC30" s="5" t="s">
        <v>29</v>
      </c>
      <c r="AD30" s="5" t="s">
        <v>29</v>
      </c>
      <c r="AE30" s="5" t="s">
        <v>29</v>
      </c>
      <c r="AF30" s="5" t="s">
        <v>29</v>
      </c>
      <c r="AG30" s="5" t="s">
        <v>29</v>
      </c>
      <c r="AH30" s="5" t="s">
        <v>29</v>
      </c>
      <c r="AI30" s="5" t="s">
        <v>29</v>
      </c>
      <c r="AJ30" s="5" t="s">
        <v>29</v>
      </c>
      <c r="AK30" s="8">
        <v>8</v>
      </c>
      <c r="AL30" s="1">
        <f>COUNTIF(C30:AJ30,0.26)</f>
        <v>4</v>
      </c>
      <c r="AM30" s="1">
        <f>COUNTIF(C30:AJ30,0.46)</f>
        <v>3</v>
      </c>
      <c r="AN30" s="1">
        <f>COUNTIF(C30:AJ30,0.76)</f>
        <v>6</v>
      </c>
      <c r="AO30" s="1">
        <f t="shared" si="7"/>
        <v>4</v>
      </c>
      <c r="AP30" s="1">
        <f t="shared" si="6"/>
        <v>25</v>
      </c>
      <c r="AQ30">
        <f t="shared" si="0"/>
        <v>32</v>
      </c>
      <c r="AR30">
        <f t="shared" si="1"/>
        <v>16</v>
      </c>
      <c r="AS30">
        <f t="shared" si="2"/>
        <v>12</v>
      </c>
      <c r="AT30">
        <f t="shared" si="3"/>
        <v>24</v>
      </c>
      <c r="AU30">
        <f t="shared" si="4"/>
        <v>16</v>
      </c>
    </row>
    <row r="31" spans="1:47" x14ac:dyDescent="0.25">
      <c r="A31" s="4" t="s">
        <v>1</v>
      </c>
      <c r="B31" s="5">
        <v>30</v>
      </c>
      <c r="C31" s="5"/>
      <c r="D31" s="5"/>
      <c r="E31" s="5"/>
      <c r="F31" s="5"/>
      <c r="G31" s="5"/>
      <c r="H31" s="5"/>
      <c r="I31" s="5"/>
      <c r="J31" s="5">
        <v>0.3</v>
      </c>
      <c r="K31" s="5">
        <v>0.3</v>
      </c>
      <c r="L31" s="5">
        <v>0.3</v>
      </c>
      <c r="M31" s="5" t="s">
        <v>13</v>
      </c>
      <c r="N31" s="5" t="s">
        <v>13</v>
      </c>
      <c r="O31" s="5" t="s">
        <v>13</v>
      </c>
      <c r="P31" s="5" t="s">
        <v>13</v>
      </c>
      <c r="Q31" s="5" t="s">
        <v>13</v>
      </c>
      <c r="R31" s="5" t="s">
        <v>13</v>
      </c>
      <c r="S31" s="5" t="s">
        <v>13</v>
      </c>
      <c r="T31" s="5" t="s">
        <v>13</v>
      </c>
      <c r="U31" s="5" t="s">
        <v>13</v>
      </c>
      <c r="V31" s="5" t="s">
        <v>13</v>
      </c>
      <c r="W31" s="5" t="s">
        <v>13</v>
      </c>
      <c r="X31" s="5" t="s">
        <v>13</v>
      </c>
      <c r="Y31" s="5" t="s">
        <v>13</v>
      </c>
      <c r="Z31" s="5" t="s">
        <v>13</v>
      </c>
      <c r="AA31" s="5" t="s">
        <v>13</v>
      </c>
      <c r="AB31" s="5" t="s">
        <v>13</v>
      </c>
      <c r="AC31" s="5" t="s">
        <v>13</v>
      </c>
      <c r="AD31" s="5" t="s">
        <v>13</v>
      </c>
      <c r="AE31" s="5" t="s">
        <v>13</v>
      </c>
      <c r="AF31" s="5" t="s">
        <v>13</v>
      </c>
      <c r="AG31" s="5" t="s">
        <v>13</v>
      </c>
      <c r="AH31" s="5" t="s">
        <v>13</v>
      </c>
      <c r="AI31" s="5" t="s">
        <v>13</v>
      </c>
      <c r="AJ31" s="5" t="s">
        <v>13</v>
      </c>
      <c r="AK31" s="5" t="s">
        <v>13</v>
      </c>
      <c r="AL31" s="5" t="s">
        <v>13</v>
      </c>
      <c r="AM31" s="5" t="s">
        <v>13</v>
      </c>
      <c r="AN31" s="5" t="s">
        <v>13</v>
      </c>
      <c r="AO31" s="5" t="s">
        <v>13</v>
      </c>
      <c r="AP31" s="1"/>
    </row>
    <row r="32" spans="1:47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 t="s">
        <v>77</v>
      </c>
      <c r="AJ32">
        <f>SUM(AK2:AO30)</f>
        <v>602</v>
      </c>
      <c r="AK32" s="1">
        <f>SUM(AK2:AK31)</f>
        <v>167</v>
      </c>
      <c r="AL32" s="1">
        <f>SUM(AL2:AL31)</f>
        <v>99</v>
      </c>
      <c r="AM32" s="1">
        <f t="shared" ref="AM32:AO32" si="8">SUM(AM2:AM31)</f>
        <v>77</v>
      </c>
      <c r="AN32" s="1">
        <f t="shared" si="8"/>
        <v>136</v>
      </c>
      <c r="AO32" s="1">
        <f t="shared" si="8"/>
        <v>123</v>
      </c>
      <c r="AP32" s="1">
        <f t="shared" ref="AP32" si="9">SUM(AP2:AP31)</f>
        <v>602</v>
      </c>
    </row>
    <row r="33" spans="1:4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 t="s">
        <v>78</v>
      </c>
      <c r="AJ33" s="10">
        <f>AVERAGE(AK2:AO30)</f>
        <v>4.8159999999999998</v>
      </c>
      <c r="AK33" s="6">
        <f>AVERAGE(AK2:AK31)</f>
        <v>6.68</v>
      </c>
      <c r="AL33" s="6">
        <f>AVERAGE(AL2:AL31)</f>
        <v>3.96</v>
      </c>
      <c r="AM33" s="6">
        <f t="shared" ref="AM33:AP33" si="10">AVERAGE(AM2:AM31)</f>
        <v>3.08</v>
      </c>
      <c r="AN33" s="6">
        <f t="shared" si="10"/>
        <v>5.44</v>
      </c>
      <c r="AO33" s="6">
        <f t="shared" si="10"/>
        <v>4.92</v>
      </c>
      <c r="AP33" s="6">
        <f t="shared" si="10"/>
        <v>21.5</v>
      </c>
      <c r="AQ33" s="6">
        <f>AVERAGE(AQ2:AQ31)</f>
        <v>27.802425752631294</v>
      </c>
      <c r="AR33" s="6">
        <f>AVERAGE(AR2:AR31)</f>
        <v>16.394177712149371</v>
      </c>
      <c r="AS33" s="6">
        <f t="shared" ref="AS33:AU33" si="11">AVERAGE(AS2:AS31)</f>
        <v>12.715587765396728</v>
      </c>
      <c r="AT33" s="6">
        <f t="shared" si="11"/>
        <v>22.570896861302625</v>
      </c>
      <c r="AU33" s="6">
        <f t="shared" si="11"/>
        <v>20.51691190851998</v>
      </c>
    </row>
    <row r="34" spans="1:47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 t="s">
        <v>79</v>
      </c>
      <c r="AJ34">
        <f>STDEV(AK2:AO30)</f>
        <v>1.567739280496889</v>
      </c>
      <c r="AK34" s="6">
        <f>STDEV(AK2:AK31)</f>
        <v>1.1803954139750525</v>
      </c>
      <c r="AL34" s="6">
        <f>STDEV(AL2:AL31)</f>
        <v>0.78951461882180018</v>
      </c>
      <c r="AM34" s="6">
        <f t="shared" ref="AM34:AP34" si="12">STDEV(AM2:AM31)</f>
        <v>0.81240384046359615</v>
      </c>
      <c r="AN34" s="6">
        <f t="shared" si="12"/>
        <v>1.0832051206181275</v>
      </c>
      <c r="AO34" s="6">
        <f t="shared" si="12"/>
        <v>0.95393920141694633</v>
      </c>
      <c r="AP34" s="6">
        <f t="shared" si="12"/>
        <v>8.0300362067354012</v>
      </c>
    </row>
    <row r="35" spans="1:47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 t="s">
        <v>80</v>
      </c>
      <c r="AJ35">
        <f ca="1">AJ34:AJ35/(SQRT(COUNT(AK2:AO30)))</f>
        <v>0</v>
      </c>
      <c r="AK35" s="6">
        <f>AK34/(SQRT(COUNT(AK2:AK31)))</f>
        <v>0.2360790827950105</v>
      </c>
      <c r="AL35" s="6">
        <f>AL34/(SQRT(COUNT(AL2:AL31)))</f>
        <v>0.15790292376436005</v>
      </c>
      <c r="AM35" s="6">
        <f t="shared" ref="AM35:AP35" si="13">AM34/(SQRT(COUNT(AM2:AM31)))</f>
        <v>0.16248076809271922</v>
      </c>
      <c r="AN35" s="6">
        <f t="shared" si="13"/>
        <v>0.21664102412362549</v>
      </c>
      <c r="AO35" s="6">
        <f t="shared" si="13"/>
        <v>0.19078784028338927</v>
      </c>
      <c r="AP35" s="6">
        <f t="shared" si="13"/>
        <v>1.5175342015618798</v>
      </c>
    </row>
    <row r="36" spans="1:47" x14ac:dyDescent="0.25">
      <c r="AJ36" s="1" t="s">
        <v>87</v>
      </c>
      <c r="AK36">
        <f>COUNTIF(AK2:AK31,"dead")</f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6"/>
  <sheetViews>
    <sheetView topLeftCell="A4" workbookViewId="0">
      <pane xSplit="1" topLeftCell="L1" activePane="topRight" state="frozen"/>
      <selection pane="topRight" activeCell="T4" sqref="T4"/>
    </sheetView>
  </sheetViews>
  <sheetFormatPr defaultRowHeight="15" x14ac:dyDescent="0.25"/>
  <sheetData>
    <row r="1" spans="1:47" x14ac:dyDescent="0.25">
      <c r="A1" s="1" t="s">
        <v>9</v>
      </c>
      <c r="B1" s="1" t="s">
        <v>10</v>
      </c>
      <c r="C1" s="3" t="s">
        <v>12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14</v>
      </c>
      <c r="N1" s="3" t="s">
        <v>15</v>
      </c>
      <c r="O1" s="3" t="s">
        <v>16</v>
      </c>
      <c r="P1" s="3" t="s">
        <v>17</v>
      </c>
      <c r="Q1" s="3" t="s">
        <v>19</v>
      </c>
      <c r="R1" s="3" t="s">
        <v>20</v>
      </c>
      <c r="S1" s="3" t="s">
        <v>21</v>
      </c>
      <c r="T1" s="3" t="s">
        <v>22</v>
      </c>
      <c r="U1" s="3" t="s">
        <v>23</v>
      </c>
      <c r="V1" s="3" t="s">
        <v>24</v>
      </c>
      <c r="W1" s="3" t="s">
        <v>25</v>
      </c>
      <c r="X1" s="3" t="s">
        <v>26</v>
      </c>
      <c r="Y1" s="3" t="s">
        <v>27</v>
      </c>
      <c r="Z1" s="3" t="s">
        <v>28</v>
      </c>
      <c r="AA1" s="3" t="s">
        <v>43</v>
      </c>
      <c r="AB1" s="3" t="s">
        <v>44</v>
      </c>
      <c r="AC1" s="3" t="s">
        <v>45</v>
      </c>
      <c r="AD1" s="3" t="s">
        <v>46</v>
      </c>
      <c r="AE1" s="3" t="s">
        <v>47</v>
      </c>
      <c r="AF1" s="3" t="s">
        <v>48</v>
      </c>
      <c r="AG1" s="3" t="s">
        <v>49</v>
      </c>
      <c r="AH1" s="3" t="s">
        <v>50</v>
      </c>
      <c r="AI1" s="3" t="s">
        <v>51</v>
      </c>
      <c r="AJ1" s="3" t="s">
        <v>52</v>
      </c>
      <c r="AK1" s="7" t="s">
        <v>72</v>
      </c>
      <c r="AL1" s="3" t="s">
        <v>73</v>
      </c>
      <c r="AM1" s="3" t="s">
        <v>74</v>
      </c>
      <c r="AN1" s="3" t="s">
        <v>75</v>
      </c>
      <c r="AO1" s="3" t="s">
        <v>76</v>
      </c>
      <c r="AP1" s="3" t="s">
        <v>88</v>
      </c>
      <c r="AQ1" s="7" t="s">
        <v>72</v>
      </c>
      <c r="AR1" s="3" t="s">
        <v>73</v>
      </c>
      <c r="AS1" s="3" t="s">
        <v>74</v>
      </c>
      <c r="AT1" s="3" t="s">
        <v>75</v>
      </c>
      <c r="AU1" s="3" t="s">
        <v>76</v>
      </c>
    </row>
    <row r="2" spans="1:47" x14ac:dyDescent="0.25">
      <c r="A2" s="3" t="s">
        <v>11</v>
      </c>
      <c r="B2" s="1">
        <v>1</v>
      </c>
      <c r="C2" s="1">
        <v>0.3</v>
      </c>
      <c r="D2" s="1">
        <v>0.3</v>
      </c>
      <c r="E2" s="1">
        <v>0.3</v>
      </c>
      <c r="F2" s="1">
        <v>0.3</v>
      </c>
      <c r="G2" s="1">
        <v>0.54</v>
      </c>
      <c r="H2" s="1">
        <v>0.54</v>
      </c>
      <c r="I2" s="1">
        <v>0.54</v>
      </c>
      <c r="J2" s="1">
        <v>0.54</v>
      </c>
      <c r="K2" s="1">
        <v>0.9</v>
      </c>
      <c r="L2" s="1">
        <v>0.9</v>
      </c>
      <c r="M2" s="1">
        <v>0.9</v>
      </c>
      <c r="N2" s="1">
        <v>0.9</v>
      </c>
      <c r="O2" s="1">
        <v>0.9</v>
      </c>
      <c r="P2" s="1">
        <v>0.9</v>
      </c>
      <c r="Q2" s="1">
        <v>0.9</v>
      </c>
      <c r="R2" s="1" t="s">
        <v>13</v>
      </c>
      <c r="S2" s="1" t="s">
        <v>13</v>
      </c>
      <c r="T2" s="1" t="s">
        <v>13</v>
      </c>
      <c r="U2" s="1" t="s">
        <v>13</v>
      </c>
      <c r="V2" s="1" t="s">
        <v>13</v>
      </c>
      <c r="W2" s="1" t="s">
        <v>13</v>
      </c>
      <c r="X2" s="1" t="s">
        <v>13</v>
      </c>
      <c r="Y2" s="1" t="s">
        <v>13</v>
      </c>
      <c r="Z2" s="1" t="s">
        <v>13</v>
      </c>
      <c r="AA2" s="1" t="s">
        <v>13</v>
      </c>
      <c r="AB2" s="1" t="s">
        <v>13</v>
      </c>
      <c r="AC2" s="1" t="s">
        <v>13</v>
      </c>
      <c r="AD2" s="1" t="s">
        <v>13</v>
      </c>
      <c r="AE2" s="1" t="s">
        <v>13</v>
      </c>
      <c r="AF2" s="1" t="s">
        <v>13</v>
      </c>
      <c r="AG2" s="1" t="s">
        <v>13</v>
      </c>
      <c r="AH2" s="1" t="s">
        <v>13</v>
      </c>
      <c r="AI2" s="1" t="s">
        <v>13</v>
      </c>
      <c r="AJ2" s="1" t="s">
        <v>13</v>
      </c>
      <c r="AK2" s="1" t="s">
        <v>13</v>
      </c>
      <c r="AL2" s="1" t="s">
        <v>13</v>
      </c>
      <c r="AM2" s="1" t="s">
        <v>13</v>
      </c>
      <c r="AN2" s="1" t="s">
        <v>13</v>
      </c>
      <c r="AO2" s="1" t="s">
        <v>13</v>
      </c>
      <c r="AP2" s="1"/>
    </row>
    <row r="3" spans="1:47" x14ac:dyDescent="0.25">
      <c r="A3" s="3" t="s">
        <v>11</v>
      </c>
      <c r="B3" s="1">
        <v>2</v>
      </c>
      <c r="C3" s="1">
        <v>0.3</v>
      </c>
      <c r="D3" s="1">
        <v>0.3</v>
      </c>
      <c r="E3" s="1">
        <v>0.3</v>
      </c>
      <c r="F3" s="1">
        <v>0.3</v>
      </c>
      <c r="G3" s="1">
        <v>0.3</v>
      </c>
      <c r="H3" s="1">
        <v>0.3</v>
      </c>
      <c r="I3" s="1">
        <v>0.3</v>
      </c>
      <c r="J3" s="1">
        <v>0.3</v>
      </c>
      <c r="K3" s="1">
        <v>0.3</v>
      </c>
      <c r="L3" s="1">
        <v>0.5</v>
      </c>
      <c r="M3" s="1">
        <v>0.5</v>
      </c>
      <c r="N3" s="1">
        <v>0.5</v>
      </c>
      <c r="O3" s="1">
        <v>0.5</v>
      </c>
      <c r="P3" s="1">
        <v>0.66</v>
      </c>
      <c r="Q3" s="1">
        <v>0.66</v>
      </c>
      <c r="R3" s="1">
        <v>0.66</v>
      </c>
      <c r="S3" s="1">
        <v>0.66</v>
      </c>
      <c r="T3" s="1">
        <v>0.66</v>
      </c>
      <c r="U3" s="1">
        <v>0.82</v>
      </c>
      <c r="V3" s="1">
        <v>0.82</v>
      </c>
      <c r="W3" s="1" t="s">
        <v>13</v>
      </c>
      <c r="X3" s="1" t="s">
        <v>13</v>
      </c>
      <c r="Y3" s="1" t="s">
        <v>13</v>
      </c>
      <c r="Z3" s="1" t="s">
        <v>13</v>
      </c>
      <c r="AA3" s="1" t="s">
        <v>13</v>
      </c>
      <c r="AB3" s="1" t="s">
        <v>13</v>
      </c>
      <c r="AC3" s="1" t="s">
        <v>13</v>
      </c>
      <c r="AD3" s="1" t="s">
        <v>13</v>
      </c>
      <c r="AE3" s="1" t="s">
        <v>13</v>
      </c>
      <c r="AF3" s="1" t="s">
        <v>13</v>
      </c>
      <c r="AG3" s="1" t="s">
        <v>13</v>
      </c>
      <c r="AH3" s="1" t="s">
        <v>13</v>
      </c>
      <c r="AI3" s="1" t="s">
        <v>13</v>
      </c>
      <c r="AJ3" s="1" t="s">
        <v>13</v>
      </c>
      <c r="AK3" s="1" t="s">
        <v>13</v>
      </c>
      <c r="AL3" s="1" t="s">
        <v>13</v>
      </c>
      <c r="AM3" s="1" t="s">
        <v>13</v>
      </c>
      <c r="AN3" s="1" t="s">
        <v>13</v>
      </c>
      <c r="AO3" s="1" t="s">
        <v>13</v>
      </c>
      <c r="AP3" s="1"/>
    </row>
    <row r="4" spans="1:47" x14ac:dyDescent="0.25">
      <c r="A4" s="3" t="s">
        <v>1</v>
      </c>
      <c r="B4" s="1">
        <v>3</v>
      </c>
      <c r="C4" s="1"/>
      <c r="D4" s="1"/>
      <c r="E4" s="1"/>
      <c r="F4" s="1"/>
      <c r="G4" s="1"/>
      <c r="H4" s="1"/>
      <c r="I4" s="1">
        <v>0.3</v>
      </c>
      <c r="J4" s="1">
        <v>0.3</v>
      </c>
      <c r="K4" s="1">
        <v>0.3</v>
      </c>
      <c r="L4" s="1">
        <v>0.46</v>
      </c>
      <c r="M4" s="1">
        <v>0.46</v>
      </c>
      <c r="N4" s="1">
        <v>0.46</v>
      </c>
      <c r="O4" s="1">
        <v>0.5</v>
      </c>
      <c r="P4" s="1">
        <v>0.5</v>
      </c>
      <c r="Q4" s="1">
        <v>0.5</v>
      </c>
      <c r="R4" s="1">
        <v>0.5</v>
      </c>
      <c r="S4" s="1">
        <v>0.5</v>
      </c>
      <c r="T4" s="1" t="s">
        <v>18</v>
      </c>
      <c r="U4" s="1" t="s">
        <v>18</v>
      </c>
      <c r="V4" s="1" t="s">
        <v>18</v>
      </c>
      <c r="W4" s="1" t="s">
        <v>18</v>
      </c>
      <c r="X4" s="1" t="s">
        <v>29</v>
      </c>
      <c r="Y4" s="1" t="s">
        <v>29</v>
      </c>
      <c r="Z4" s="1" t="s">
        <v>29</v>
      </c>
      <c r="AA4" s="1" t="s">
        <v>29</v>
      </c>
      <c r="AB4" s="1" t="s">
        <v>29</v>
      </c>
      <c r="AC4" s="1" t="s">
        <v>29</v>
      </c>
      <c r="AD4" s="1" t="s">
        <v>29</v>
      </c>
      <c r="AE4" s="1" t="s">
        <v>29</v>
      </c>
      <c r="AF4" s="1" t="s">
        <v>29</v>
      </c>
      <c r="AG4" s="1" t="s">
        <v>29</v>
      </c>
      <c r="AH4" s="1" t="s">
        <v>29</v>
      </c>
      <c r="AI4" s="1" t="s">
        <v>29</v>
      </c>
      <c r="AJ4" s="1" t="s">
        <v>29</v>
      </c>
      <c r="AK4" s="8">
        <v>5</v>
      </c>
      <c r="AL4" s="1">
        <f>COUNTIF(C4:AJ4,0.3)</f>
        <v>3</v>
      </c>
      <c r="AM4" s="1">
        <f>COUNTIF(C4:AJ4,0.46)</f>
        <v>3</v>
      </c>
      <c r="AN4" s="1">
        <f>COUNTIF(C4:AJ4,0.5)</f>
        <v>5</v>
      </c>
      <c r="AO4" s="1">
        <f>COUNTIF(C4:AJ4,"p")</f>
        <v>4</v>
      </c>
      <c r="AP4" s="1">
        <f>(SUM(AK4:AO4))</f>
        <v>20</v>
      </c>
      <c r="AQ4">
        <f t="shared" ref="AQ4:AQ31" si="0">AK4/AP4*100</f>
        <v>25</v>
      </c>
      <c r="AR4">
        <f t="shared" ref="AR4:AR31" si="1">AL4/AP4*100</f>
        <v>15</v>
      </c>
      <c r="AS4">
        <f t="shared" ref="AS4:AS31" si="2">AM4/AP4*100</f>
        <v>15</v>
      </c>
      <c r="AT4">
        <f t="shared" ref="AT4:AT31" si="3">AN4/AP4*100</f>
        <v>25</v>
      </c>
      <c r="AU4">
        <f t="shared" ref="AU4:AU31" si="4">AO4/AP4*100</f>
        <v>20</v>
      </c>
    </row>
    <row r="5" spans="1:47" x14ac:dyDescent="0.25">
      <c r="A5" s="3" t="s">
        <v>1</v>
      </c>
      <c r="B5" s="1">
        <v>4</v>
      </c>
      <c r="C5" s="1"/>
      <c r="D5" s="1"/>
      <c r="E5" s="1"/>
      <c r="F5" s="1"/>
      <c r="G5" s="1"/>
      <c r="H5" s="1"/>
      <c r="I5" s="1"/>
      <c r="J5" s="1">
        <v>0.26</v>
      </c>
      <c r="K5" s="1">
        <v>0.26</v>
      </c>
      <c r="L5" s="1">
        <v>0.26</v>
      </c>
      <c r="M5" s="1">
        <v>0.26</v>
      </c>
      <c r="N5" s="1">
        <v>0.4</v>
      </c>
      <c r="O5" s="1">
        <v>0.4</v>
      </c>
      <c r="P5" s="1">
        <v>0.4</v>
      </c>
      <c r="Q5" s="1">
        <v>0.66</v>
      </c>
      <c r="R5" s="1">
        <v>0.66</v>
      </c>
      <c r="S5" s="1">
        <v>0.66</v>
      </c>
      <c r="T5" s="1">
        <v>0.66</v>
      </c>
      <c r="U5" s="1">
        <v>0.66</v>
      </c>
      <c r="V5" s="1">
        <v>0.66</v>
      </c>
      <c r="W5" s="1" t="s">
        <v>18</v>
      </c>
      <c r="X5" s="1" t="s">
        <v>13</v>
      </c>
      <c r="Y5" s="1" t="s">
        <v>13</v>
      </c>
      <c r="Z5" s="1" t="s">
        <v>13</v>
      </c>
      <c r="AA5" s="1" t="s">
        <v>13</v>
      </c>
      <c r="AB5" s="1" t="s">
        <v>13</v>
      </c>
      <c r="AC5" s="1" t="s">
        <v>13</v>
      </c>
      <c r="AD5" s="1" t="s">
        <v>13</v>
      </c>
      <c r="AE5" s="1" t="s">
        <v>13</v>
      </c>
      <c r="AF5" s="1" t="s">
        <v>13</v>
      </c>
      <c r="AG5" s="1" t="s">
        <v>13</v>
      </c>
      <c r="AH5" s="1" t="s">
        <v>13</v>
      </c>
      <c r="AI5" s="1" t="s">
        <v>13</v>
      </c>
      <c r="AJ5" s="1" t="s">
        <v>13</v>
      </c>
      <c r="AK5" s="1" t="s">
        <v>13</v>
      </c>
      <c r="AL5" s="1" t="s">
        <v>13</v>
      </c>
      <c r="AM5" s="1" t="s">
        <v>13</v>
      </c>
      <c r="AN5" s="1" t="s">
        <v>13</v>
      </c>
      <c r="AO5" s="1" t="s">
        <v>13</v>
      </c>
      <c r="AP5" s="1">
        <f t="shared" ref="AP5:AP31" si="5">(SUM(AK5:AO5))</f>
        <v>0</v>
      </c>
    </row>
    <row r="6" spans="1:47" x14ac:dyDescent="0.25">
      <c r="A6" s="3" t="s">
        <v>1</v>
      </c>
      <c r="B6" s="1">
        <v>5</v>
      </c>
      <c r="C6" s="1"/>
      <c r="D6" s="1"/>
      <c r="E6" s="1"/>
      <c r="F6" s="1"/>
      <c r="G6" s="1"/>
      <c r="H6" s="1"/>
      <c r="I6" s="1"/>
      <c r="J6" s="1">
        <v>0.28000000000000003</v>
      </c>
      <c r="K6" s="1">
        <v>0.28000000000000003</v>
      </c>
      <c r="L6" s="1">
        <v>0.28000000000000003</v>
      </c>
      <c r="M6" s="1">
        <v>0.28000000000000003</v>
      </c>
      <c r="N6" s="1" t="s">
        <v>13</v>
      </c>
      <c r="O6" s="1" t="s">
        <v>13</v>
      </c>
      <c r="P6" s="1" t="s">
        <v>13</v>
      </c>
      <c r="Q6" s="1" t="s">
        <v>13</v>
      </c>
      <c r="R6" s="1" t="s">
        <v>13</v>
      </c>
      <c r="S6" s="1" t="s">
        <v>13</v>
      </c>
      <c r="T6" s="1" t="s">
        <v>13</v>
      </c>
      <c r="U6" s="1" t="s">
        <v>13</v>
      </c>
      <c r="V6" s="1" t="s">
        <v>13</v>
      </c>
      <c r="W6" s="1" t="s">
        <v>13</v>
      </c>
      <c r="X6" s="1" t="s">
        <v>13</v>
      </c>
      <c r="Y6" s="1" t="s">
        <v>13</v>
      </c>
      <c r="Z6" s="1" t="s">
        <v>13</v>
      </c>
      <c r="AA6" s="1" t="s">
        <v>13</v>
      </c>
      <c r="AB6" s="1" t="s">
        <v>13</v>
      </c>
      <c r="AC6" s="1" t="s">
        <v>13</v>
      </c>
      <c r="AD6" s="1" t="s">
        <v>13</v>
      </c>
      <c r="AE6" s="1" t="s">
        <v>13</v>
      </c>
      <c r="AF6" s="1" t="s">
        <v>13</v>
      </c>
      <c r="AG6" s="1" t="s">
        <v>13</v>
      </c>
      <c r="AH6" s="1" t="s">
        <v>13</v>
      </c>
      <c r="AI6" s="1" t="s">
        <v>13</v>
      </c>
      <c r="AJ6" s="1" t="s">
        <v>13</v>
      </c>
      <c r="AK6" s="1" t="s">
        <v>13</v>
      </c>
      <c r="AL6" s="1" t="s">
        <v>13</v>
      </c>
      <c r="AM6" s="1" t="s">
        <v>13</v>
      </c>
      <c r="AN6" s="1" t="s">
        <v>13</v>
      </c>
      <c r="AO6" s="1" t="s">
        <v>13</v>
      </c>
      <c r="AP6" s="1">
        <f t="shared" si="5"/>
        <v>0</v>
      </c>
    </row>
    <row r="7" spans="1:47" x14ac:dyDescent="0.25">
      <c r="A7" s="3" t="s">
        <v>5</v>
      </c>
      <c r="B7" s="1">
        <v>6</v>
      </c>
      <c r="C7" s="1"/>
      <c r="D7" s="1"/>
      <c r="E7" s="1"/>
      <c r="F7" s="1"/>
      <c r="G7" s="1"/>
      <c r="H7" s="1"/>
      <c r="I7" s="1"/>
      <c r="J7" s="1"/>
      <c r="K7" s="1"/>
      <c r="L7" s="1"/>
      <c r="M7" s="1">
        <v>0.3</v>
      </c>
      <c r="N7" s="1">
        <v>0.3</v>
      </c>
      <c r="O7" s="1">
        <v>0.3</v>
      </c>
      <c r="P7" s="1">
        <v>0.5</v>
      </c>
      <c r="Q7" s="1">
        <v>0.5</v>
      </c>
      <c r="R7" s="1">
        <v>0.74</v>
      </c>
      <c r="S7" s="1">
        <v>0.74</v>
      </c>
      <c r="T7" s="1">
        <v>0.74</v>
      </c>
      <c r="U7" s="1">
        <v>0.74</v>
      </c>
      <c r="V7" s="1">
        <v>0.74</v>
      </c>
      <c r="W7" s="1" t="s">
        <v>18</v>
      </c>
      <c r="X7" s="1" t="s">
        <v>18</v>
      </c>
      <c r="Y7" s="1" t="s">
        <v>18</v>
      </c>
      <c r="Z7" s="1" t="s">
        <v>18</v>
      </c>
      <c r="AA7" s="1" t="s">
        <v>18</v>
      </c>
      <c r="AB7" s="1" t="s">
        <v>29</v>
      </c>
      <c r="AC7" s="1" t="s">
        <v>29</v>
      </c>
      <c r="AD7" s="1" t="s">
        <v>29</v>
      </c>
      <c r="AE7" s="1" t="s">
        <v>29</v>
      </c>
      <c r="AF7" s="1" t="s">
        <v>29</v>
      </c>
      <c r="AG7" s="1" t="s">
        <v>29</v>
      </c>
      <c r="AH7" s="1" t="s">
        <v>29</v>
      </c>
      <c r="AI7" s="1" t="s">
        <v>29</v>
      </c>
      <c r="AJ7" s="1" t="s">
        <v>29</v>
      </c>
      <c r="AK7" s="8">
        <v>5</v>
      </c>
      <c r="AL7" s="1">
        <f>COUNTIF(C7:AJ7,0.3)</f>
        <v>3</v>
      </c>
      <c r="AM7" s="1">
        <f>COUNTIF(C7:AJ7,0.5)</f>
        <v>2</v>
      </c>
      <c r="AN7" s="1">
        <f>COUNTIF(C7:AJ7,0.74)</f>
        <v>5</v>
      </c>
      <c r="AO7" s="1">
        <f t="shared" ref="AO7:AO31" si="6">COUNTIF(C7:AJ7,"p")</f>
        <v>5</v>
      </c>
      <c r="AP7" s="1">
        <f t="shared" si="5"/>
        <v>20</v>
      </c>
      <c r="AQ7">
        <f t="shared" si="0"/>
        <v>25</v>
      </c>
      <c r="AR7">
        <f t="shared" si="1"/>
        <v>15</v>
      </c>
      <c r="AS7">
        <f t="shared" si="2"/>
        <v>10</v>
      </c>
      <c r="AT7">
        <f t="shared" si="3"/>
        <v>25</v>
      </c>
      <c r="AU7">
        <f t="shared" si="4"/>
        <v>25</v>
      </c>
    </row>
    <row r="8" spans="1:47" x14ac:dyDescent="0.25">
      <c r="A8" s="3" t="s">
        <v>5</v>
      </c>
      <c r="B8" s="1">
        <v>7</v>
      </c>
      <c r="C8" s="1"/>
      <c r="D8" s="1"/>
      <c r="E8" s="1"/>
      <c r="F8" s="1"/>
      <c r="G8" s="1"/>
      <c r="H8" s="1"/>
      <c r="I8" s="1"/>
      <c r="J8" s="1"/>
      <c r="K8" s="1"/>
      <c r="L8" s="1"/>
      <c r="M8" s="1">
        <v>0.32</v>
      </c>
      <c r="N8" s="1">
        <v>0.32</v>
      </c>
      <c r="O8" s="1">
        <v>0.32</v>
      </c>
      <c r="P8" s="1">
        <v>0.4</v>
      </c>
      <c r="Q8" s="1">
        <v>0.4</v>
      </c>
      <c r="R8" s="1">
        <v>0.4</v>
      </c>
      <c r="S8" s="1">
        <v>0.7</v>
      </c>
      <c r="T8" s="1">
        <v>0.7</v>
      </c>
      <c r="U8" s="1">
        <v>0.7</v>
      </c>
      <c r="V8" s="1">
        <v>0.7</v>
      </c>
      <c r="W8" s="1">
        <v>0.7</v>
      </c>
      <c r="X8" s="1" t="s">
        <v>18</v>
      </c>
      <c r="Y8" s="1" t="s">
        <v>18</v>
      </c>
      <c r="Z8" s="1" t="s">
        <v>18</v>
      </c>
      <c r="AA8" s="1" t="s">
        <v>18</v>
      </c>
      <c r="AB8" s="1" t="s">
        <v>18</v>
      </c>
      <c r="AC8" s="1" t="s">
        <v>29</v>
      </c>
      <c r="AD8" s="1" t="s">
        <v>29</v>
      </c>
      <c r="AE8" s="1" t="s">
        <v>29</v>
      </c>
      <c r="AF8" s="1" t="s">
        <v>29</v>
      </c>
      <c r="AG8" s="1" t="s">
        <v>29</v>
      </c>
      <c r="AH8" s="1" t="s">
        <v>29</v>
      </c>
      <c r="AI8" s="1" t="s">
        <v>29</v>
      </c>
      <c r="AJ8" s="1" t="s">
        <v>29</v>
      </c>
      <c r="AK8" s="8">
        <v>5</v>
      </c>
      <c r="AL8" s="1">
        <f>COUNTIF(C8:AJ8,0.32)</f>
        <v>3</v>
      </c>
      <c r="AM8" s="1">
        <f>COUNTIF(C8:AJ8,0.4)</f>
        <v>3</v>
      </c>
      <c r="AN8" s="1">
        <f>COUNTIF(C8:AJ8,0.7)</f>
        <v>5</v>
      </c>
      <c r="AO8" s="1">
        <f t="shared" si="6"/>
        <v>5</v>
      </c>
      <c r="AP8" s="1">
        <f t="shared" si="5"/>
        <v>21</v>
      </c>
      <c r="AQ8">
        <f t="shared" si="0"/>
        <v>23.809523809523807</v>
      </c>
      <c r="AR8">
        <f t="shared" si="1"/>
        <v>14.285714285714285</v>
      </c>
      <c r="AS8">
        <f t="shared" si="2"/>
        <v>14.285714285714285</v>
      </c>
      <c r="AT8">
        <f t="shared" si="3"/>
        <v>23.809523809523807</v>
      </c>
      <c r="AU8">
        <f t="shared" si="4"/>
        <v>23.809523809523807</v>
      </c>
    </row>
    <row r="9" spans="1:47" x14ac:dyDescent="0.25">
      <c r="A9" s="3" t="s">
        <v>5</v>
      </c>
      <c r="B9" s="1">
        <v>8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>
        <v>0.26</v>
      </c>
      <c r="O9" s="1">
        <v>0.26</v>
      </c>
      <c r="P9" s="1">
        <v>0.26</v>
      </c>
      <c r="Q9" s="1">
        <v>0.44</v>
      </c>
      <c r="R9" s="1">
        <v>0.4</v>
      </c>
      <c r="S9" s="1">
        <v>0.72</v>
      </c>
      <c r="T9" s="1">
        <v>0.72</v>
      </c>
      <c r="U9" s="1">
        <v>0.72</v>
      </c>
      <c r="V9" s="1">
        <v>0.72</v>
      </c>
      <c r="W9" s="1">
        <v>0.72</v>
      </c>
      <c r="X9" s="1" t="s">
        <v>18</v>
      </c>
      <c r="Y9" s="1" t="s">
        <v>18</v>
      </c>
      <c r="Z9" s="1" t="s">
        <v>18</v>
      </c>
      <c r="AA9" s="1" t="s">
        <v>18</v>
      </c>
      <c r="AB9" s="1" t="s">
        <v>18</v>
      </c>
      <c r="AC9" s="1" t="s">
        <v>29</v>
      </c>
      <c r="AD9" s="1" t="s">
        <v>29</v>
      </c>
      <c r="AE9" s="1" t="s">
        <v>29</v>
      </c>
      <c r="AF9" s="1" t="s">
        <v>29</v>
      </c>
      <c r="AG9" s="1" t="s">
        <v>29</v>
      </c>
      <c r="AH9" s="1" t="s">
        <v>29</v>
      </c>
      <c r="AI9" s="1" t="s">
        <v>29</v>
      </c>
      <c r="AJ9" s="1" t="s">
        <v>29</v>
      </c>
      <c r="AK9" s="8">
        <v>6</v>
      </c>
      <c r="AL9" s="1">
        <f>COUNTIF(C9:AJ9,0.26)</f>
        <v>3</v>
      </c>
      <c r="AM9" s="1">
        <f>COUNTIF(C9:AJ9,0.4)</f>
        <v>1</v>
      </c>
      <c r="AN9" s="1">
        <f>COUNTIF(C9:AJ9,0.72)</f>
        <v>5</v>
      </c>
      <c r="AO9" s="1">
        <f t="shared" si="6"/>
        <v>5</v>
      </c>
      <c r="AP9" s="1">
        <f t="shared" si="5"/>
        <v>20</v>
      </c>
      <c r="AQ9">
        <f t="shared" si="0"/>
        <v>30</v>
      </c>
      <c r="AR9">
        <f t="shared" si="1"/>
        <v>15</v>
      </c>
      <c r="AS9">
        <f t="shared" si="2"/>
        <v>5</v>
      </c>
      <c r="AT9">
        <f t="shared" si="3"/>
        <v>25</v>
      </c>
      <c r="AU9">
        <f t="shared" si="4"/>
        <v>25</v>
      </c>
    </row>
    <row r="10" spans="1:47" x14ac:dyDescent="0.25">
      <c r="A10" s="3" t="s">
        <v>5</v>
      </c>
      <c r="B10" s="1">
        <v>9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>
        <v>0.28000000000000003</v>
      </c>
      <c r="O10" s="1">
        <v>0.28000000000000003</v>
      </c>
      <c r="P10" s="1">
        <v>0.28000000000000003</v>
      </c>
      <c r="Q10" s="1">
        <v>0.44</v>
      </c>
      <c r="R10" s="1">
        <v>0.44</v>
      </c>
      <c r="S10" s="1">
        <v>0.74</v>
      </c>
      <c r="T10" s="1">
        <v>0.74</v>
      </c>
      <c r="U10" s="1">
        <v>0.74</v>
      </c>
      <c r="V10" s="1">
        <v>0.74</v>
      </c>
      <c r="W10" s="1">
        <v>0.74</v>
      </c>
      <c r="X10" s="1">
        <v>0.74</v>
      </c>
      <c r="Y10" s="1" t="s">
        <v>18</v>
      </c>
      <c r="Z10" s="1" t="s">
        <v>18</v>
      </c>
      <c r="AA10" s="1" t="s">
        <v>18</v>
      </c>
      <c r="AB10" s="1" t="s">
        <v>18</v>
      </c>
      <c r="AC10" s="1" t="s">
        <v>29</v>
      </c>
      <c r="AD10" s="1" t="s">
        <v>29</v>
      </c>
      <c r="AE10" s="1" t="s">
        <v>29</v>
      </c>
      <c r="AF10" s="1" t="s">
        <v>29</v>
      </c>
      <c r="AG10" s="1" t="s">
        <v>29</v>
      </c>
      <c r="AH10" s="1" t="s">
        <v>29</v>
      </c>
      <c r="AI10" s="1" t="s">
        <v>29</v>
      </c>
      <c r="AJ10" s="1" t="s">
        <v>29</v>
      </c>
      <c r="AK10" s="8">
        <v>6</v>
      </c>
      <c r="AL10" s="1">
        <f>COUNTIF(C10:AJ10,0.28)</f>
        <v>3</v>
      </c>
      <c r="AM10" s="1">
        <f>COUNTIF(C10:AJ10,0.44)</f>
        <v>2</v>
      </c>
      <c r="AN10" s="1">
        <f>COUNTIF(C10:AJ10,0.74)</f>
        <v>6</v>
      </c>
      <c r="AO10" s="1">
        <f t="shared" si="6"/>
        <v>4</v>
      </c>
      <c r="AP10" s="1">
        <f t="shared" si="5"/>
        <v>21</v>
      </c>
      <c r="AQ10">
        <f t="shared" si="0"/>
        <v>28.571428571428569</v>
      </c>
      <c r="AR10">
        <f t="shared" si="1"/>
        <v>14.285714285714285</v>
      </c>
      <c r="AS10">
        <f t="shared" si="2"/>
        <v>9.5238095238095237</v>
      </c>
      <c r="AT10">
        <f t="shared" si="3"/>
        <v>28.571428571428569</v>
      </c>
      <c r="AU10">
        <f t="shared" si="4"/>
        <v>19.047619047619047</v>
      </c>
    </row>
    <row r="11" spans="1:47" x14ac:dyDescent="0.25">
      <c r="A11" s="3" t="s">
        <v>5</v>
      </c>
      <c r="B11" s="1">
        <v>10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>
        <v>0.28000000000000003</v>
      </c>
      <c r="O11" s="1">
        <v>0.28000000000000003</v>
      </c>
      <c r="P11" s="1">
        <v>0.5</v>
      </c>
      <c r="Q11" s="1">
        <v>0.5</v>
      </c>
      <c r="R11" s="1">
        <v>0.5</v>
      </c>
      <c r="S11" s="1">
        <v>0.76</v>
      </c>
      <c r="T11" s="1">
        <v>0.76</v>
      </c>
      <c r="U11" s="1">
        <v>0.76</v>
      </c>
      <c r="V11" s="1">
        <v>0.76</v>
      </c>
      <c r="W11" s="1">
        <v>0.76</v>
      </c>
      <c r="X11" s="1" t="s">
        <v>18</v>
      </c>
      <c r="Y11" s="1" t="s">
        <v>18</v>
      </c>
      <c r="Z11" s="1" t="s">
        <v>18</v>
      </c>
      <c r="AA11" s="1" t="s">
        <v>18</v>
      </c>
      <c r="AB11" s="1" t="s">
        <v>29</v>
      </c>
      <c r="AC11" s="1" t="s">
        <v>29</v>
      </c>
      <c r="AD11" s="1" t="s">
        <v>29</v>
      </c>
      <c r="AE11" s="1" t="s">
        <v>29</v>
      </c>
      <c r="AF11" s="1" t="s">
        <v>29</v>
      </c>
      <c r="AG11" s="1" t="s">
        <v>29</v>
      </c>
      <c r="AH11" s="1" t="s">
        <v>29</v>
      </c>
      <c r="AI11" s="1" t="s">
        <v>29</v>
      </c>
      <c r="AJ11" s="1" t="s">
        <v>29</v>
      </c>
      <c r="AK11" s="8">
        <v>6</v>
      </c>
      <c r="AL11" s="1">
        <f>COUNTIF(C11:AJ11,0.28)</f>
        <v>2</v>
      </c>
      <c r="AM11" s="1">
        <f>COUNTIF(C11:AJ11,0.5)</f>
        <v>3</v>
      </c>
      <c r="AN11" s="1">
        <f>COUNTIF(C11:AJ11,0.76)</f>
        <v>5</v>
      </c>
      <c r="AO11" s="1">
        <f t="shared" si="6"/>
        <v>4</v>
      </c>
      <c r="AP11" s="1">
        <f t="shared" si="5"/>
        <v>20</v>
      </c>
      <c r="AQ11">
        <f t="shared" si="0"/>
        <v>30</v>
      </c>
      <c r="AR11">
        <f t="shared" si="1"/>
        <v>10</v>
      </c>
      <c r="AS11">
        <f t="shared" si="2"/>
        <v>15</v>
      </c>
      <c r="AT11">
        <f t="shared" si="3"/>
        <v>25</v>
      </c>
      <c r="AU11">
        <f t="shared" si="4"/>
        <v>20</v>
      </c>
    </row>
    <row r="12" spans="1:47" x14ac:dyDescent="0.25">
      <c r="A12" s="3" t="s">
        <v>5</v>
      </c>
      <c r="B12" s="1">
        <v>11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>
        <v>0.3</v>
      </c>
      <c r="O12" s="1">
        <v>0.3</v>
      </c>
      <c r="P12" s="1">
        <v>0.3</v>
      </c>
      <c r="Q12" s="1">
        <v>0.46</v>
      </c>
      <c r="R12" s="1">
        <v>0.46</v>
      </c>
      <c r="S12" s="1">
        <v>0.74</v>
      </c>
      <c r="T12" s="1">
        <v>0.74</v>
      </c>
      <c r="U12" s="1">
        <v>0.74</v>
      </c>
      <c r="V12" s="1">
        <v>0.74</v>
      </c>
      <c r="W12" s="1">
        <v>0.74</v>
      </c>
      <c r="X12" s="1" t="s">
        <v>18</v>
      </c>
      <c r="Y12" s="1" t="s">
        <v>18</v>
      </c>
      <c r="Z12" s="1" t="s">
        <v>18</v>
      </c>
      <c r="AA12" s="1" t="s">
        <v>18</v>
      </c>
      <c r="AB12" s="1" t="s">
        <v>29</v>
      </c>
      <c r="AC12" s="1" t="s">
        <v>29</v>
      </c>
      <c r="AD12" s="1" t="s">
        <v>29</v>
      </c>
      <c r="AE12" s="1" t="s">
        <v>29</v>
      </c>
      <c r="AF12" s="1" t="s">
        <v>29</v>
      </c>
      <c r="AG12" s="1" t="s">
        <v>29</v>
      </c>
      <c r="AH12" s="1" t="s">
        <v>29</v>
      </c>
      <c r="AI12" s="1" t="s">
        <v>29</v>
      </c>
      <c r="AJ12" s="1" t="s">
        <v>29</v>
      </c>
      <c r="AK12" s="8">
        <v>6</v>
      </c>
      <c r="AL12" s="1">
        <f>COUNTIF(C12:AJ12,0.3)</f>
        <v>3</v>
      </c>
      <c r="AM12" s="1">
        <f>COUNTIF(C12:AJ12,0.46)</f>
        <v>2</v>
      </c>
      <c r="AN12" s="1">
        <f>COUNTIF(C12:AJ12,0.74)</f>
        <v>5</v>
      </c>
      <c r="AO12" s="1">
        <f t="shared" si="6"/>
        <v>4</v>
      </c>
      <c r="AP12" s="1">
        <f t="shared" si="5"/>
        <v>20</v>
      </c>
      <c r="AQ12">
        <f t="shared" si="0"/>
        <v>30</v>
      </c>
      <c r="AR12">
        <f t="shared" si="1"/>
        <v>15</v>
      </c>
      <c r="AS12">
        <f t="shared" si="2"/>
        <v>10</v>
      </c>
      <c r="AT12">
        <f t="shared" si="3"/>
        <v>25</v>
      </c>
      <c r="AU12">
        <f t="shared" si="4"/>
        <v>20</v>
      </c>
    </row>
    <row r="13" spans="1:47" x14ac:dyDescent="0.25">
      <c r="A13" s="3" t="s">
        <v>5</v>
      </c>
      <c r="B13" s="1">
        <v>12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>
        <v>0.28000000000000003</v>
      </c>
      <c r="O13" s="1">
        <v>0.28000000000000003</v>
      </c>
      <c r="P13" s="1">
        <v>0.28000000000000003</v>
      </c>
      <c r="Q13" s="1">
        <v>0.52</v>
      </c>
      <c r="R13" s="1">
        <v>0.52</v>
      </c>
      <c r="S13" s="1">
        <v>0.76</v>
      </c>
      <c r="T13" s="1">
        <v>0.76</v>
      </c>
      <c r="U13" s="1">
        <v>0.76</v>
      </c>
      <c r="V13" s="1">
        <v>0.76</v>
      </c>
      <c r="W13" s="1">
        <v>0.76</v>
      </c>
      <c r="X13" s="1">
        <v>0.76</v>
      </c>
      <c r="Y13" s="1" t="s">
        <v>18</v>
      </c>
      <c r="Z13" s="1" t="s">
        <v>18</v>
      </c>
      <c r="AA13" s="1" t="s">
        <v>18</v>
      </c>
      <c r="AB13" s="1" t="s">
        <v>18</v>
      </c>
      <c r="AC13" s="1" t="s">
        <v>29</v>
      </c>
      <c r="AD13" s="1" t="s">
        <v>29</v>
      </c>
      <c r="AE13" s="1" t="s">
        <v>29</v>
      </c>
      <c r="AF13" s="1" t="s">
        <v>29</v>
      </c>
      <c r="AG13" s="1" t="s">
        <v>29</v>
      </c>
      <c r="AH13" s="1" t="s">
        <v>29</v>
      </c>
      <c r="AI13" s="1" t="s">
        <v>29</v>
      </c>
      <c r="AJ13" s="1" t="s">
        <v>29</v>
      </c>
      <c r="AK13" s="8">
        <v>6</v>
      </c>
      <c r="AL13" s="1">
        <f>COUNTIF(C13:AJ13,0.28)</f>
        <v>3</v>
      </c>
      <c r="AM13" s="1">
        <f>COUNTIF(C13:AJ13,0.52)</f>
        <v>2</v>
      </c>
      <c r="AN13" s="1">
        <f>COUNTIF(C13:AJ13,0.76)</f>
        <v>6</v>
      </c>
      <c r="AO13" s="1">
        <f t="shared" si="6"/>
        <v>4</v>
      </c>
      <c r="AP13" s="1">
        <f t="shared" si="5"/>
        <v>21</v>
      </c>
      <c r="AQ13">
        <f t="shared" si="0"/>
        <v>28.571428571428569</v>
      </c>
      <c r="AR13">
        <f t="shared" si="1"/>
        <v>14.285714285714285</v>
      </c>
      <c r="AS13">
        <f t="shared" si="2"/>
        <v>9.5238095238095237</v>
      </c>
      <c r="AT13">
        <f t="shared" si="3"/>
        <v>28.571428571428569</v>
      </c>
      <c r="AU13">
        <f t="shared" si="4"/>
        <v>19.047619047619047</v>
      </c>
    </row>
    <row r="14" spans="1:47" x14ac:dyDescent="0.25">
      <c r="A14" s="3" t="s">
        <v>5</v>
      </c>
      <c r="B14" s="1">
        <v>13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>
        <v>0.28000000000000003</v>
      </c>
      <c r="O14" s="1">
        <v>0.28000000000000003</v>
      </c>
      <c r="P14" s="1">
        <v>0.5</v>
      </c>
      <c r="Q14" s="1">
        <v>0.5</v>
      </c>
      <c r="R14" s="1">
        <v>0.5</v>
      </c>
      <c r="S14" s="1">
        <v>0.76</v>
      </c>
      <c r="T14" s="1">
        <v>0.76</v>
      </c>
      <c r="U14" s="1">
        <v>0.76</v>
      </c>
      <c r="V14" s="1">
        <v>0.76</v>
      </c>
      <c r="W14" s="1">
        <v>0.76</v>
      </c>
      <c r="X14" s="1" t="s">
        <v>18</v>
      </c>
      <c r="Y14" s="1" t="s">
        <v>18</v>
      </c>
      <c r="Z14" s="1" t="s">
        <v>18</v>
      </c>
      <c r="AA14" s="1" t="s">
        <v>18</v>
      </c>
      <c r="AB14" s="1" t="s">
        <v>18</v>
      </c>
      <c r="AC14" s="1" t="s">
        <v>29</v>
      </c>
      <c r="AD14" s="1" t="s">
        <v>29</v>
      </c>
      <c r="AE14" s="1" t="s">
        <v>29</v>
      </c>
      <c r="AF14" s="1" t="s">
        <v>29</v>
      </c>
      <c r="AG14" s="1" t="s">
        <v>29</v>
      </c>
      <c r="AH14" s="1" t="s">
        <v>29</v>
      </c>
      <c r="AI14" s="1" t="s">
        <v>29</v>
      </c>
      <c r="AJ14" s="1" t="s">
        <v>29</v>
      </c>
      <c r="AK14" s="8">
        <v>6</v>
      </c>
      <c r="AL14" s="1">
        <f>COUNTIF(C14:AJ14,0.28)</f>
        <v>2</v>
      </c>
      <c r="AM14" s="1">
        <f>COUNTIF(C14:AJ14,0.5)</f>
        <v>3</v>
      </c>
      <c r="AN14" s="1">
        <f>COUNTIF(C14:AJ14,0.76)</f>
        <v>5</v>
      </c>
      <c r="AO14" s="1">
        <f t="shared" si="6"/>
        <v>5</v>
      </c>
      <c r="AP14" s="1">
        <f t="shared" si="5"/>
        <v>21</v>
      </c>
      <c r="AQ14">
        <f t="shared" si="0"/>
        <v>28.571428571428569</v>
      </c>
      <c r="AR14">
        <f t="shared" si="1"/>
        <v>9.5238095238095237</v>
      </c>
      <c r="AS14">
        <f t="shared" si="2"/>
        <v>14.285714285714285</v>
      </c>
      <c r="AT14">
        <f t="shared" si="3"/>
        <v>23.809523809523807</v>
      </c>
      <c r="AU14">
        <f t="shared" si="4"/>
        <v>23.809523809523807</v>
      </c>
    </row>
    <row r="15" spans="1:47" x14ac:dyDescent="0.25">
      <c r="A15" s="3" t="s">
        <v>5</v>
      </c>
      <c r="B15" s="1">
        <v>14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>
        <v>0.32</v>
      </c>
      <c r="P15" s="1">
        <v>0.32</v>
      </c>
      <c r="Q15" s="1" t="s">
        <v>13</v>
      </c>
      <c r="R15" s="1" t="s">
        <v>13</v>
      </c>
      <c r="S15" s="1" t="s">
        <v>13</v>
      </c>
      <c r="T15" s="1" t="s">
        <v>13</v>
      </c>
      <c r="U15" s="1" t="s">
        <v>13</v>
      </c>
      <c r="V15" s="1" t="s">
        <v>13</v>
      </c>
      <c r="W15" s="1" t="s">
        <v>13</v>
      </c>
      <c r="X15" s="1" t="s">
        <v>13</v>
      </c>
      <c r="Y15" s="1" t="s">
        <v>13</v>
      </c>
      <c r="Z15" s="1" t="s">
        <v>13</v>
      </c>
      <c r="AA15" s="1" t="s">
        <v>13</v>
      </c>
      <c r="AB15" s="1" t="s">
        <v>13</v>
      </c>
      <c r="AC15" s="1" t="s">
        <v>13</v>
      </c>
      <c r="AD15" s="1" t="s">
        <v>13</v>
      </c>
      <c r="AE15" s="1" t="s">
        <v>13</v>
      </c>
      <c r="AF15" s="1" t="s">
        <v>13</v>
      </c>
      <c r="AG15" s="1" t="s">
        <v>13</v>
      </c>
      <c r="AH15" s="1" t="s">
        <v>13</v>
      </c>
      <c r="AI15" s="1" t="s">
        <v>13</v>
      </c>
      <c r="AJ15" s="1" t="s">
        <v>13</v>
      </c>
      <c r="AK15" s="1" t="s">
        <v>13</v>
      </c>
      <c r="AL15" s="1" t="s">
        <v>13</v>
      </c>
      <c r="AM15" s="1" t="s">
        <v>13</v>
      </c>
      <c r="AN15" s="1" t="s">
        <v>13</v>
      </c>
      <c r="AO15" s="1" t="s">
        <v>13</v>
      </c>
      <c r="AP15" s="1">
        <f t="shared" si="5"/>
        <v>0</v>
      </c>
    </row>
    <row r="16" spans="1:47" x14ac:dyDescent="0.25">
      <c r="A16" s="3" t="s">
        <v>5</v>
      </c>
      <c r="B16" s="1">
        <v>15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>
        <v>0.26</v>
      </c>
      <c r="P16" s="1">
        <v>0.26</v>
      </c>
      <c r="Q16" s="1" t="s">
        <v>13</v>
      </c>
      <c r="R16" s="1" t="s">
        <v>13</v>
      </c>
      <c r="S16" s="1" t="s">
        <v>13</v>
      </c>
      <c r="T16" s="1" t="s">
        <v>13</v>
      </c>
      <c r="U16" s="1" t="s">
        <v>13</v>
      </c>
      <c r="V16" s="1" t="s">
        <v>13</v>
      </c>
      <c r="W16" s="1" t="s">
        <v>13</v>
      </c>
      <c r="X16" s="1" t="s">
        <v>13</v>
      </c>
      <c r="Y16" s="1" t="s">
        <v>13</v>
      </c>
      <c r="Z16" s="1" t="s">
        <v>13</v>
      </c>
      <c r="AA16" s="1" t="s">
        <v>13</v>
      </c>
      <c r="AB16" s="1" t="s">
        <v>13</v>
      </c>
      <c r="AC16" s="1" t="s">
        <v>13</v>
      </c>
      <c r="AD16" s="1" t="s">
        <v>13</v>
      </c>
      <c r="AE16" s="1" t="s">
        <v>13</v>
      </c>
      <c r="AF16" s="1" t="s">
        <v>13</v>
      </c>
      <c r="AG16" s="1" t="s">
        <v>13</v>
      </c>
      <c r="AH16" s="1" t="s">
        <v>13</v>
      </c>
      <c r="AI16" s="1" t="s">
        <v>13</v>
      </c>
      <c r="AJ16" s="1" t="s">
        <v>13</v>
      </c>
      <c r="AK16" s="1" t="s">
        <v>13</v>
      </c>
      <c r="AL16" s="1" t="s">
        <v>13</v>
      </c>
      <c r="AM16" s="1" t="s">
        <v>13</v>
      </c>
      <c r="AN16" s="1" t="s">
        <v>13</v>
      </c>
      <c r="AO16" s="1" t="s">
        <v>13</v>
      </c>
      <c r="AP16" s="1">
        <f t="shared" si="5"/>
        <v>0</v>
      </c>
    </row>
    <row r="17" spans="1:47" x14ac:dyDescent="0.25">
      <c r="A17" s="3" t="s">
        <v>5</v>
      </c>
      <c r="B17" s="1">
        <v>16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>
        <v>0.28000000000000003</v>
      </c>
      <c r="P17" s="1">
        <v>0.28000000000000003</v>
      </c>
      <c r="Q17" s="1">
        <v>0.28000000000000003</v>
      </c>
      <c r="R17" s="1">
        <v>0.46</v>
      </c>
      <c r="S17" s="1">
        <v>0.46</v>
      </c>
      <c r="T17" s="1">
        <v>0.7</v>
      </c>
      <c r="U17" s="1">
        <v>0.7</v>
      </c>
      <c r="V17" s="1">
        <v>0.7</v>
      </c>
      <c r="W17" s="1">
        <v>0.7</v>
      </c>
      <c r="X17" s="1">
        <v>0.7</v>
      </c>
      <c r="Y17" s="1" t="s">
        <v>18</v>
      </c>
      <c r="Z17" s="1" t="s">
        <v>18</v>
      </c>
      <c r="AA17" s="1" t="s">
        <v>18</v>
      </c>
      <c r="AB17" s="1" t="s">
        <v>18</v>
      </c>
      <c r="AC17" s="1" t="s">
        <v>18</v>
      </c>
      <c r="AD17" s="1" t="s">
        <v>29</v>
      </c>
      <c r="AE17" s="1" t="s">
        <v>29</v>
      </c>
      <c r="AF17" s="1" t="s">
        <v>29</v>
      </c>
      <c r="AG17" s="1" t="s">
        <v>29</v>
      </c>
      <c r="AH17" s="1" t="s">
        <v>29</v>
      </c>
      <c r="AI17" s="1" t="s">
        <v>29</v>
      </c>
      <c r="AJ17" s="1" t="s">
        <v>29</v>
      </c>
      <c r="AK17" s="8">
        <v>7</v>
      </c>
      <c r="AL17" s="1">
        <f>COUNTIF(C17:AJ17,0.28)</f>
        <v>3</v>
      </c>
      <c r="AM17" s="1">
        <f>COUNTIF(C17:AJ17,0.46)</f>
        <v>2</v>
      </c>
      <c r="AN17" s="1">
        <f>COUNTIF(C17:AJ17,0.7)</f>
        <v>5</v>
      </c>
      <c r="AO17" s="1">
        <f t="shared" si="6"/>
        <v>5</v>
      </c>
      <c r="AP17" s="1">
        <f t="shared" si="5"/>
        <v>22</v>
      </c>
      <c r="AQ17">
        <f t="shared" si="0"/>
        <v>31.818181818181817</v>
      </c>
      <c r="AR17">
        <f t="shared" si="1"/>
        <v>13.636363636363635</v>
      </c>
      <c r="AS17">
        <f t="shared" si="2"/>
        <v>9.0909090909090917</v>
      </c>
      <c r="AT17">
        <f t="shared" si="3"/>
        <v>22.727272727272727</v>
      </c>
      <c r="AU17">
        <f t="shared" si="4"/>
        <v>22.727272727272727</v>
      </c>
    </row>
    <row r="18" spans="1:47" x14ac:dyDescent="0.25">
      <c r="A18" s="3" t="s">
        <v>5</v>
      </c>
      <c r="B18" s="1">
        <v>17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>
        <v>0.28000000000000003</v>
      </c>
      <c r="P18" s="1">
        <v>0.28000000000000003</v>
      </c>
      <c r="Q18" s="1">
        <v>0.28000000000000003</v>
      </c>
      <c r="R18" s="1">
        <v>0.28000000000000003</v>
      </c>
      <c r="S18" s="1">
        <v>0.42</v>
      </c>
      <c r="T18" s="1">
        <v>0.42</v>
      </c>
      <c r="U18" s="1">
        <v>0.42</v>
      </c>
      <c r="V18" s="1">
        <v>0.42</v>
      </c>
      <c r="W18" s="1">
        <v>0.68</v>
      </c>
      <c r="X18" s="1">
        <v>0.68</v>
      </c>
      <c r="Y18" s="1">
        <v>0.68</v>
      </c>
      <c r="Z18" s="1">
        <v>0.68</v>
      </c>
      <c r="AA18" s="1">
        <v>0.68</v>
      </c>
      <c r="AB18" s="1">
        <v>0.68</v>
      </c>
      <c r="AC18" s="1" t="s">
        <v>18</v>
      </c>
      <c r="AD18" s="1" t="s">
        <v>18</v>
      </c>
      <c r="AE18" s="1" t="s">
        <v>18</v>
      </c>
      <c r="AF18" s="1" t="s">
        <v>18</v>
      </c>
      <c r="AG18" s="1" t="s">
        <v>18</v>
      </c>
      <c r="AH18" s="1" t="s">
        <v>29</v>
      </c>
      <c r="AI18" s="1" t="s">
        <v>29</v>
      </c>
      <c r="AJ18" s="1" t="s">
        <v>29</v>
      </c>
      <c r="AK18" s="8">
        <v>7</v>
      </c>
      <c r="AL18" s="1">
        <f>COUNTIF(C18:AJ18,0.28)</f>
        <v>4</v>
      </c>
      <c r="AM18" s="1">
        <f>COUNTIF(C18:AJ18,0.42)</f>
        <v>4</v>
      </c>
      <c r="AN18" s="1">
        <f>COUNTIF(C18:AJ18,0.68)</f>
        <v>6</v>
      </c>
      <c r="AO18" s="1">
        <f t="shared" si="6"/>
        <v>5</v>
      </c>
      <c r="AP18" s="1">
        <f t="shared" si="5"/>
        <v>26</v>
      </c>
      <c r="AQ18">
        <f t="shared" si="0"/>
        <v>26.923076923076923</v>
      </c>
      <c r="AR18">
        <f t="shared" si="1"/>
        <v>15.384615384615385</v>
      </c>
      <c r="AS18">
        <f t="shared" si="2"/>
        <v>15.384615384615385</v>
      </c>
      <c r="AT18">
        <f t="shared" si="3"/>
        <v>23.076923076923077</v>
      </c>
      <c r="AU18">
        <f t="shared" si="4"/>
        <v>19.230769230769234</v>
      </c>
    </row>
    <row r="19" spans="1:47" x14ac:dyDescent="0.25">
      <c r="A19" s="3" t="s">
        <v>5</v>
      </c>
      <c r="B19" s="1">
        <v>18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v>0.28000000000000003</v>
      </c>
      <c r="P19" s="1">
        <v>0.28000000000000003</v>
      </c>
      <c r="Q19" s="1">
        <v>0.28000000000000003</v>
      </c>
      <c r="R19" s="1">
        <v>0.28000000000000003</v>
      </c>
      <c r="S19" s="1">
        <v>0.4</v>
      </c>
      <c r="T19" s="1">
        <v>0.4</v>
      </c>
      <c r="U19" s="1">
        <v>0.4</v>
      </c>
      <c r="V19" s="1">
        <v>0.6</v>
      </c>
      <c r="W19" s="1">
        <v>0.6</v>
      </c>
      <c r="X19" s="1">
        <v>0.6</v>
      </c>
      <c r="Y19" s="1">
        <v>0.6</v>
      </c>
      <c r="Z19" s="1">
        <v>0.6</v>
      </c>
      <c r="AA19" s="1" t="s">
        <v>18</v>
      </c>
      <c r="AB19" s="1" t="s">
        <v>18</v>
      </c>
      <c r="AC19" s="1" t="s">
        <v>18</v>
      </c>
      <c r="AD19" s="1" t="s">
        <v>18</v>
      </c>
      <c r="AE19" s="1" t="s">
        <v>18</v>
      </c>
      <c r="AF19" s="1" t="s">
        <v>29</v>
      </c>
      <c r="AG19" s="1" t="s">
        <v>29</v>
      </c>
      <c r="AH19" s="1" t="s">
        <v>29</v>
      </c>
      <c r="AI19" s="1" t="s">
        <v>29</v>
      </c>
      <c r="AJ19" s="1" t="s">
        <v>29</v>
      </c>
      <c r="AK19" s="8">
        <v>7</v>
      </c>
      <c r="AL19" s="1">
        <f>COUNTIF(C19:AJ19,0.28)</f>
        <v>4</v>
      </c>
      <c r="AM19" s="1">
        <f>COUNTIF(C19:AJ19,0.4)</f>
        <v>3</v>
      </c>
      <c r="AN19" s="1">
        <f>COUNTIF(C19:AJ19,0.6)</f>
        <v>5</v>
      </c>
      <c r="AO19" s="1">
        <f t="shared" si="6"/>
        <v>5</v>
      </c>
      <c r="AP19" s="1">
        <f t="shared" si="5"/>
        <v>24</v>
      </c>
      <c r="AQ19">
        <f t="shared" si="0"/>
        <v>29.166666666666668</v>
      </c>
      <c r="AR19">
        <f t="shared" si="1"/>
        <v>16.666666666666664</v>
      </c>
      <c r="AS19">
        <f t="shared" si="2"/>
        <v>12.5</v>
      </c>
      <c r="AT19">
        <f t="shared" si="3"/>
        <v>20.833333333333336</v>
      </c>
      <c r="AU19">
        <f t="shared" si="4"/>
        <v>20.833333333333336</v>
      </c>
    </row>
    <row r="20" spans="1:47" x14ac:dyDescent="0.25">
      <c r="A20" s="3" t="s">
        <v>5</v>
      </c>
      <c r="B20" s="1">
        <v>19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0.3</v>
      </c>
      <c r="P20" s="1">
        <v>0.3</v>
      </c>
      <c r="Q20" s="1">
        <v>0.3</v>
      </c>
      <c r="R20" s="1">
        <v>0.46</v>
      </c>
      <c r="S20" s="1">
        <v>0.46</v>
      </c>
      <c r="T20" s="1">
        <v>0.7</v>
      </c>
      <c r="U20" s="1">
        <v>0.7</v>
      </c>
      <c r="V20" s="1">
        <v>0.7</v>
      </c>
      <c r="W20" s="1">
        <v>0.7</v>
      </c>
      <c r="X20" s="1">
        <v>0.7</v>
      </c>
      <c r="Y20" s="1">
        <v>0.7</v>
      </c>
      <c r="Z20" s="1" t="s">
        <v>18</v>
      </c>
      <c r="AA20" s="1" t="s">
        <v>18</v>
      </c>
      <c r="AB20" s="1" t="s">
        <v>18</v>
      </c>
      <c r="AC20" s="1" t="s">
        <v>18</v>
      </c>
      <c r="AD20" s="1" t="s">
        <v>29</v>
      </c>
      <c r="AE20" s="1" t="s">
        <v>29</v>
      </c>
      <c r="AF20" s="1" t="s">
        <v>29</v>
      </c>
      <c r="AG20" s="1" t="s">
        <v>29</v>
      </c>
      <c r="AH20" s="1" t="s">
        <v>29</v>
      </c>
      <c r="AI20" s="1" t="s">
        <v>29</v>
      </c>
      <c r="AJ20" s="1" t="s">
        <v>29</v>
      </c>
      <c r="AK20" s="8">
        <v>7</v>
      </c>
      <c r="AL20" s="1">
        <f t="shared" ref="AL20" si="7">COUNTIF(C20:AJ20,0.3)</f>
        <v>3</v>
      </c>
      <c r="AM20" s="1">
        <f>COUNTIF(C20:AJ20,0.46)</f>
        <v>2</v>
      </c>
      <c r="AN20" s="1">
        <f>COUNTIF(C20:AJ20,0.7)</f>
        <v>6</v>
      </c>
      <c r="AO20" s="1">
        <f t="shared" si="6"/>
        <v>4</v>
      </c>
      <c r="AP20" s="1">
        <f t="shared" si="5"/>
        <v>22</v>
      </c>
      <c r="AQ20">
        <f t="shared" si="0"/>
        <v>31.818181818181817</v>
      </c>
      <c r="AR20">
        <f t="shared" si="1"/>
        <v>13.636363636363635</v>
      </c>
      <c r="AS20">
        <f t="shared" si="2"/>
        <v>9.0909090909090917</v>
      </c>
      <c r="AT20">
        <f t="shared" si="3"/>
        <v>27.27272727272727</v>
      </c>
      <c r="AU20">
        <f t="shared" si="4"/>
        <v>18.181818181818183</v>
      </c>
    </row>
    <row r="21" spans="1:47" x14ac:dyDescent="0.25">
      <c r="A21" s="3" t="s">
        <v>7</v>
      </c>
      <c r="B21" s="1">
        <v>20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>
        <v>0.28000000000000003</v>
      </c>
      <c r="Q21" s="1">
        <v>0.28000000000000003</v>
      </c>
      <c r="R21" s="1">
        <v>0.28000000000000003</v>
      </c>
      <c r="S21" s="1">
        <v>0.44</v>
      </c>
      <c r="T21" s="1">
        <v>0.44</v>
      </c>
      <c r="U21" s="1">
        <v>0.64</v>
      </c>
      <c r="V21" s="1">
        <v>0.64</v>
      </c>
      <c r="W21" s="1">
        <v>0.64</v>
      </c>
      <c r="X21" s="1">
        <v>0.64</v>
      </c>
      <c r="Y21" s="1">
        <v>0.64</v>
      </c>
      <c r="Z21" s="1" t="s">
        <v>18</v>
      </c>
      <c r="AA21" s="1" t="s">
        <v>18</v>
      </c>
      <c r="AB21" s="1" t="s">
        <v>18</v>
      </c>
      <c r="AC21" s="1" t="s">
        <v>18</v>
      </c>
      <c r="AD21" s="1" t="s">
        <v>29</v>
      </c>
      <c r="AE21" s="1" t="s">
        <v>29</v>
      </c>
      <c r="AF21" s="1" t="s">
        <v>29</v>
      </c>
      <c r="AG21" s="1" t="s">
        <v>29</v>
      </c>
      <c r="AH21" s="1" t="s">
        <v>29</v>
      </c>
      <c r="AI21" s="1" t="s">
        <v>29</v>
      </c>
      <c r="AJ21" s="1" t="s">
        <v>29</v>
      </c>
      <c r="AK21" s="8">
        <v>6</v>
      </c>
      <c r="AL21" s="1">
        <f>COUNTIF(C21:AJ21,0.28)</f>
        <v>3</v>
      </c>
      <c r="AM21" s="1">
        <f>COUNTIF(C21:AJ21,0.44)</f>
        <v>2</v>
      </c>
      <c r="AN21" s="1">
        <f>COUNTIF(C21:AJ21,0.64)</f>
        <v>5</v>
      </c>
      <c r="AO21" s="1">
        <f t="shared" si="6"/>
        <v>4</v>
      </c>
      <c r="AP21" s="1">
        <f t="shared" si="5"/>
        <v>20</v>
      </c>
      <c r="AQ21">
        <f t="shared" si="0"/>
        <v>30</v>
      </c>
      <c r="AR21">
        <f t="shared" si="1"/>
        <v>15</v>
      </c>
      <c r="AS21">
        <f t="shared" si="2"/>
        <v>10</v>
      </c>
      <c r="AT21">
        <f t="shared" si="3"/>
        <v>25</v>
      </c>
      <c r="AU21">
        <f t="shared" si="4"/>
        <v>20</v>
      </c>
    </row>
    <row r="22" spans="1:47" x14ac:dyDescent="0.25">
      <c r="A22" s="3" t="s">
        <v>7</v>
      </c>
      <c r="B22" s="1">
        <v>21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>
        <v>0.32</v>
      </c>
      <c r="Q22" s="1">
        <v>0.32</v>
      </c>
      <c r="R22" s="1" t="s">
        <v>13</v>
      </c>
      <c r="S22" s="1" t="s">
        <v>13</v>
      </c>
      <c r="T22" s="1" t="s">
        <v>13</v>
      </c>
      <c r="U22" s="1" t="s">
        <v>13</v>
      </c>
      <c r="V22" s="1" t="s">
        <v>13</v>
      </c>
      <c r="W22" s="1" t="s">
        <v>13</v>
      </c>
      <c r="X22" s="1" t="s">
        <v>13</v>
      </c>
      <c r="Y22" s="1" t="s">
        <v>13</v>
      </c>
      <c r="Z22" s="1" t="s">
        <v>13</v>
      </c>
      <c r="AA22" s="1" t="s">
        <v>13</v>
      </c>
      <c r="AB22" s="1" t="s">
        <v>13</v>
      </c>
      <c r="AC22" s="1" t="s">
        <v>13</v>
      </c>
      <c r="AD22" s="1" t="s">
        <v>13</v>
      </c>
      <c r="AE22" s="1" t="s">
        <v>13</v>
      </c>
      <c r="AF22" s="1" t="s">
        <v>13</v>
      </c>
      <c r="AG22" s="1" t="s">
        <v>13</v>
      </c>
      <c r="AH22" s="1" t="s">
        <v>13</v>
      </c>
      <c r="AI22" s="1" t="s">
        <v>13</v>
      </c>
      <c r="AJ22" s="1" t="s">
        <v>13</v>
      </c>
      <c r="AK22" s="1" t="s">
        <v>13</v>
      </c>
      <c r="AL22" s="1" t="s">
        <v>13</v>
      </c>
      <c r="AM22" s="1" t="s">
        <v>13</v>
      </c>
      <c r="AN22" s="1" t="s">
        <v>13</v>
      </c>
      <c r="AO22" s="1" t="s">
        <v>13</v>
      </c>
      <c r="AP22" s="1">
        <f t="shared" si="5"/>
        <v>0</v>
      </c>
    </row>
    <row r="23" spans="1:47" x14ac:dyDescent="0.25">
      <c r="A23" s="3" t="s">
        <v>7</v>
      </c>
      <c r="B23" s="1">
        <v>22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>
        <v>0.26</v>
      </c>
      <c r="Q23" s="1">
        <v>0.26</v>
      </c>
      <c r="R23" s="1">
        <v>0.26</v>
      </c>
      <c r="S23" s="1" t="s">
        <v>13</v>
      </c>
      <c r="T23" s="1" t="s">
        <v>13</v>
      </c>
      <c r="U23" s="1" t="s">
        <v>13</v>
      </c>
      <c r="V23" s="1" t="s">
        <v>13</v>
      </c>
      <c r="W23" s="1" t="s">
        <v>13</v>
      </c>
      <c r="X23" s="1" t="s">
        <v>13</v>
      </c>
      <c r="Y23" s="1" t="s">
        <v>13</v>
      </c>
      <c r="Z23" s="1" t="s">
        <v>13</v>
      </c>
      <c r="AA23" s="1" t="s">
        <v>13</v>
      </c>
      <c r="AB23" s="1" t="s">
        <v>13</v>
      </c>
      <c r="AC23" s="1" t="s">
        <v>13</v>
      </c>
      <c r="AD23" s="1" t="s">
        <v>13</v>
      </c>
      <c r="AE23" s="1" t="s">
        <v>13</v>
      </c>
      <c r="AF23" s="1" t="s">
        <v>13</v>
      </c>
      <c r="AG23" s="1" t="s">
        <v>13</v>
      </c>
      <c r="AH23" s="1" t="s">
        <v>13</v>
      </c>
      <c r="AI23" s="1" t="s">
        <v>13</v>
      </c>
      <c r="AJ23" s="1" t="s">
        <v>13</v>
      </c>
      <c r="AK23" s="1" t="s">
        <v>13</v>
      </c>
      <c r="AL23" s="1" t="s">
        <v>13</v>
      </c>
      <c r="AM23" s="1" t="s">
        <v>13</v>
      </c>
      <c r="AN23" s="1" t="s">
        <v>13</v>
      </c>
      <c r="AO23" s="1" t="s">
        <v>13</v>
      </c>
      <c r="AP23" s="1">
        <f t="shared" si="5"/>
        <v>0</v>
      </c>
    </row>
    <row r="24" spans="1:47" x14ac:dyDescent="0.25">
      <c r="A24" s="3" t="s">
        <v>7</v>
      </c>
      <c r="B24" s="1">
        <v>23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>
        <v>0.28000000000000003</v>
      </c>
      <c r="Q24" s="1">
        <v>0.28000000000000003</v>
      </c>
      <c r="R24" s="1">
        <v>0.28000000000000003</v>
      </c>
      <c r="S24" s="1">
        <v>0.42</v>
      </c>
      <c r="T24" s="1">
        <v>0.42</v>
      </c>
      <c r="U24" s="1">
        <v>0.42</v>
      </c>
      <c r="V24" s="1">
        <v>0.64</v>
      </c>
      <c r="W24" s="1">
        <v>0.64</v>
      </c>
      <c r="X24" s="1">
        <v>0.64</v>
      </c>
      <c r="Y24" s="1">
        <v>0.64</v>
      </c>
      <c r="Z24" s="1">
        <v>0.64</v>
      </c>
      <c r="AA24" s="1">
        <v>0.64</v>
      </c>
      <c r="AB24" s="1">
        <v>0.64</v>
      </c>
      <c r="AC24" s="1">
        <v>0.64</v>
      </c>
      <c r="AD24" s="1" t="s">
        <v>18</v>
      </c>
      <c r="AE24" s="1" t="s">
        <v>18</v>
      </c>
      <c r="AF24" s="1" t="s">
        <v>18</v>
      </c>
      <c r="AG24" s="1" t="s">
        <v>18</v>
      </c>
      <c r="AH24" s="1" t="s">
        <v>18</v>
      </c>
      <c r="AI24" s="1" t="s">
        <v>18</v>
      </c>
      <c r="AJ24" s="1" t="s">
        <v>29</v>
      </c>
      <c r="AK24" s="8">
        <v>6</v>
      </c>
      <c r="AL24" s="1">
        <f>COUNTIF(C24:AJ24,0.28)</f>
        <v>3</v>
      </c>
      <c r="AM24" s="1">
        <f>COUNTIF(C24:AJ24,0.342)</f>
        <v>0</v>
      </c>
      <c r="AN24" s="1">
        <f>COUNTIF(C24:AJ24,0.64)</f>
        <v>8</v>
      </c>
      <c r="AO24" s="1">
        <f t="shared" si="6"/>
        <v>6</v>
      </c>
      <c r="AP24" s="1">
        <f t="shared" si="5"/>
        <v>23</v>
      </c>
      <c r="AQ24">
        <f t="shared" si="0"/>
        <v>26.086956521739129</v>
      </c>
      <c r="AR24">
        <f t="shared" si="1"/>
        <v>13.043478260869565</v>
      </c>
      <c r="AS24">
        <f t="shared" si="2"/>
        <v>0</v>
      </c>
      <c r="AT24">
        <f t="shared" si="3"/>
        <v>34.782608695652172</v>
      </c>
      <c r="AU24">
        <f t="shared" si="4"/>
        <v>26.086956521739129</v>
      </c>
    </row>
    <row r="25" spans="1:47" x14ac:dyDescent="0.25">
      <c r="A25" s="3" t="s">
        <v>1</v>
      </c>
      <c r="B25" s="1">
        <v>24</v>
      </c>
      <c r="C25" s="1"/>
      <c r="D25" s="1"/>
      <c r="E25" s="1"/>
      <c r="F25" s="1"/>
      <c r="G25" s="1"/>
      <c r="H25" s="1"/>
      <c r="I25" s="1">
        <v>0.3</v>
      </c>
      <c r="J25" s="1">
        <v>0.3</v>
      </c>
      <c r="K25" s="1">
        <v>0.3</v>
      </c>
      <c r="L25" s="1">
        <v>0.46</v>
      </c>
      <c r="M25" s="1">
        <v>0.46</v>
      </c>
      <c r="N25" s="1">
        <v>0.46</v>
      </c>
      <c r="O25" s="1">
        <v>0.5</v>
      </c>
      <c r="P25" s="1">
        <v>0.5</v>
      </c>
      <c r="Q25" s="1">
        <v>0.5</v>
      </c>
      <c r="R25" s="1">
        <v>0.5</v>
      </c>
      <c r="S25" s="1">
        <v>0.5</v>
      </c>
      <c r="T25" s="1" t="s">
        <v>18</v>
      </c>
      <c r="U25" s="1" t="s">
        <v>18</v>
      </c>
      <c r="V25" s="1" t="s">
        <v>18</v>
      </c>
      <c r="W25" s="1" t="s">
        <v>18</v>
      </c>
      <c r="X25" s="1" t="s">
        <v>29</v>
      </c>
      <c r="Y25" s="1" t="s">
        <v>29</v>
      </c>
      <c r="Z25" s="1" t="s">
        <v>29</v>
      </c>
      <c r="AA25" s="1" t="s">
        <v>29</v>
      </c>
      <c r="AB25" s="1" t="s">
        <v>29</v>
      </c>
      <c r="AC25" s="1" t="s">
        <v>29</v>
      </c>
      <c r="AD25" s="1" t="s">
        <v>29</v>
      </c>
      <c r="AE25" s="1" t="s">
        <v>29</v>
      </c>
      <c r="AF25" s="1" t="s">
        <v>29</v>
      </c>
      <c r="AG25" s="1" t="s">
        <v>29</v>
      </c>
      <c r="AH25" s="1" t="s">
        <v>29</v>
      </c>
      <c r="AI25" s="1" t="s">
        <v>29</v>
      </c>
      <c r="AJ25" s="1" t="s">
        <v>29</v>
      </c>
      <c r="AK25" s="8">
        <v>5</v>
      </c>
      <c r="AL25" s="1">
        <f>COUNTIF(C25:AJ25,0.3)</f>
        <v>3</v>
      </c>
      <c r="AM25" s="1">
        <f>COUNTIF(C25:AJ25,0.46)</f>
        <v>3</v>
      </c>
      <c r="AN25" s="1">
        <f>COUNTIF(C25:AJ25,0.5)</f>
        <v>5</v>
      </c>
      <c r="AO25" s="1">
        <f t="shared" si="6"/>
        <v>4</v>
      </c>
      <c r="AP25" s="1">
        <f t="shared" si="5"/>
        <v>20</v>
      </c>
      <c r="AQ25">
        <f t="shared" si="0"/>
        <v>25</v>
      </c>
      <c r="AR25">
        <f t="shared" si="1"/>
        <v>15</v>
      </c>
      <c r="AS25">
        <f t="shared" si="2"/>
        <v>15</v>
      </c>
      <c r="AT25">
        <f t="shared" si="3"/>
        <v>25</v>
      </c>
      <c r="AU25">
        <f t="shared" si="4"/>
        <v>20</v>
      </c>
    </row>
    <row r="26" spans="1:47" x14ac:dyDescent="0.25">
      <c r="A26" s="3" t="s">
        <v>5</v>
      </c>
      <c r="B26" s="1">
        <v>25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>
        <v>0.3</v>
      </c>
      <c r="N26" s="1">
        <v>0.3</v>
      </c>
      <c r="O26" s="1">
        <v>0.3</v>
      </c>
      <c r="P26" s="1">
        <v>0.5</v>
      </c>
      <c r="Q26" s="1">
        <v>0.5</v>
      </c>
      <c r="R26" s="1">
        <v>0.74</v>
      </c>
      <c r="S26" s="1">
        <v>0.74</v>
      </c>
      <c r="T26" s="1">
        <v>0.74</v>
      </c>
      <c r="U26" s="1">
        <v>0.74</v>
      </c>
      <c r="V26" s="1">
        <v>0.74</v>
      </c>
      <c r="W26" s="1" t="s">
        <v>18</v>
      </c>
      <c r="X26" s="1" t="s">
        <v>18</v>
      </c>
      <c r="Y26" s="1" t="s">
        <v>18</v>
      </c>
      <c r="Z26" s="1" t="s">
        <v>18</v>
      </c>
      <c r="AA26" s="1" t="s">
        <v>18</v>
      </c>
      <c r="AB26" s="1" t="s">
        <v>29</v>
      </c>
      <c r="AC26" s="1" t="s">
        <v>29</v>
      </c>
      <c r="AD26" s="1" t="s">
        <v>29</v>
      </c>
      <c r="AE26" s="1" t="s">
        <v>29</v>
      </c>
      <c r="AF26" s="1" t="s">
        <v>29</v>
      </c>
      <c r="AG26" s="1" t="s">
        <v>29</v>
      </c>
      <c r="AH26" s="1" t="s">
        <v>29</v>
      </c>
      <c r="AI26" s="1" t="s">
        <v>29</v>
      </c>
      <c r="AJ26" s="1" t="s">
        <v>29</v>
      </c>
      <c r="AK26" s="8">
        <v>5</v>
      </c>
      <c r="AL26" s="1">
        <f>COUNTIF(C26:AJ26,0.3)</f>
        <v>3</v>
      </c>
      <c r="AM26" s="1">
        <f>COUNTIF(C26:AJ26,0.5)</f>
        <v>2</v>
      </c>
      <c r="AN26" s="1">
        <f>COUNTIF(C26:AJ26,0.74)</f>
        <v>5</v>
      </c>
      <c r="AO26" s="1">
        <f t="shared" si="6"/>
        <v>5</v>
      </c>
      <c r="AP26" s="1">
        <f t="shared" si="5"/>
        <v>20</v>
      </c>
      <c r="AQ26">
        <f t="shared" si="0"/>
        <v>25</v>
      </c>
      <c r="AR26">
        <f t="shared" si="1"/>
        <v>15</v>
      </c>
      <c r="AS26">
        <f t="shared" si="2"/>
        <v>10</v>
      </c>
      <c r="AT26">
        <f t="shared" si="3"/>
        <v>25</v>
      </c>
      <c r="AU26">
        <f t="shared" si="4"/>
        <v>25</v>
      </c>
    </row>
    <row r="27" spans="1:47" x14ac:dyDescent="0.25">
      <c r="A27" s="3" t="s">
        <v>5</v>
      </c>
      <c r="B27" s="1">
        <v>26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>
        <v>0.32</v>
      </c>
      <c r="N27" s="1">
        <v>0.32</v>
      </c>
      <c r="O27" s="1">
        <v>0.32</v>
      </c>
      <c r="P27" s="1">
        <v>0.4</v>
      </c>
      <c r="Q27" s="1">
        <v>0.4</v>
      </c>
      <c r="R27" s="1">
        <v>0.4</v>
      </c>
      <c r="S27" s="1">
        <v>0.7</v>
      </c>
      <c r="T27" s="1">
        <v>0.7</v>
      </c>
      <c r="U27" s="1">
        <v>0.7</v>
      </c>
      <c r="V27" s="1">
        <v>0.7</v>
      </c>
      <c r="W27" s="1">
        <v>0.7</v>
      </c>
      <c r="X27" s="1" t="s">
        <v>18</v>
      </c>
      <c r="Y27" s="1" t="s">
        <v>18</v>
      </c>
      <c r="Z27" s="1" t="s">
        <v>18</v>
      </c>
      <c r="AA27" s="1" t="s">
        <v>18</v>
      </c>
      <c r="AB27" s="1" t="s">
        <v>18</v>
      </c>
      <c r="AC27" s="1" t="s">
        <v>29</v>
      </c>
      <c r="AD27" s="1" t="s">
        <v>29</v>
      </c>
      <c r="AE27" s="1" t="s">
        <v>29</v>
      </c>
      <c r="AF27" s="1" t="s">
        <v>29</v>
      </c>
      <c r="AG27" s="1" t="s">
        <v>29</v>
      </c>
      <c r="AH27" s="1" t="s">
        <v>29</v>
      </c>
      <c r="AI27" s="1" t="s">
        <v>29</v>
      </c>
      <c r="AJ27" s="1" t="s">
        <v>29</v>
      </c>
      <c r="AK27" s="8">
        <v>5</v>
      </c>
      <c r="AL27" s="1">
        <f>COUNTIF(C27:AJ27,0.32)</f>
        <v>3</v>
      </c>
      <c r="AM27" s="1">
        <f>COUNTIF(C27:AJ27,0.4)</f>
        <v>3</v>
      </c>
      <c r="AN27" s="1">
        <f>COUNTIF(C27:AJ27,0.7)</f>
        <v>5</v>
      </c>
      <c r="AO27" s="1">
        <f t="shared" si="6"/>
        <v>5</v>
      </c>
      <c r="AP27" s="1">
        <f t="shared" si="5"/>
        <v>21</v>
      </c>
      <c r="AQ27">
        <f t="shared" si="0"/>
        <v>23.809523809523807</v>
      </c>
      <c r="AR27">
        <f t="shared" si="1"/>
        <v>14.285714285714285</v>
      </c>
      <c r="AS27">
        <f t="shared" si="2"/>
        <v>14.285714285714285</v>
      </c>
      <c r="AT27">
        <f t="shared" si="3"/>
        <v>23.809523809523807</v>
      </c>
      <c r="AU27">
        <f t="shared" si="4"/>
        <v>23.809523809523807</v>
      </c>
    </row>
    <row r="28" spans="1:47" x14ac:dyDescent="0.25">
      <c r="A28" s="3" t="s">
        <v>5</v>
      </c>
      <c r="B28" s="1">
        <v>27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>
        <v>0.26</v>
      </c>
      <c r="O28" s="1">
        <v>0.26</v>
      </c>
      <c r="P28" s="1">
        <v>0.26</v>
      </c>
      <c r="Q28" s="1">
        <v>0.44</v>
      </c>
      <c r="R28" s="1">
        <v>0.4</v>
      </c>
      <c r="S28" s="1">
        <v>0.72</v>
      </c>
      <c r="T28" s="1">
        <v>0.72</v>
      </c>
      <c r="U28" s="1">
        <v>0.72</v>
      </c>
      <c r="V28" s="1">
        <v>0.72</v>
      </c>
      <c r="W28" s="1">
        <v>0.72</v>
      </c>
      <c r="X28" s="1" t="s">
        <v>18</v>
      </c>
      <c r="Y28" s="1" t="s">
        <v>18</v>
      </c>
      <c r="Z28" s="1" t="s">
        <v>18</v>
      </c>
      <c r="AA28" s="1" t="s">
        <v>18</v>
      </c>
      <c r="AB28" s="1" t="s">
        <v>18</v>
      </c>
      <c r="AC28" s="1" t="s">
        <v>29</v>
      </c>
      <c r="AD28" s="1" t="s">
        <v>29</v>
      </c>
      <c r="AE28" s="1" t="s">
        <v>29</v>
      </c>
      <c r="AF28" s="1" t="s">
        <v>29</v>
      </c>
      <c r="AG28" s="1" t="s">
        <v>29</v>
      </c>
      <c r="AH28" s="1" t="s">
        <v>29</v>
      </c>
      <c r="AI28" s="1" t="s">
        <v>29</v>
      </c>
      <c r="AJ28" s="1" t="s">
        <v>29</v>
      </c>
      <c r="AK28" s="8">
        <v>6</v>
      </c>
      <c r="AL28" s="1">
        <f>COUNTIF(C28:AJ28,0.26)</f>
        <v>3</v>
      </c>
      <c r="AM28" s="1">
        <f>COUNTIF(C28:AJ28,0.44)</f>
        <v>1</v>
      </c>
      <c r="AN28" s="1">
        <f>COUNTIF(C28:AJ28,0.72)</f>
        <v>5</v>
      </c>
      <c r="AO28" s="1">
        <f t="shared" si="6"/>
        <v>5</v>
      </c>
      <c r="AP28" s="1">
        <f t="shared" si="5"/>
        <v>20</v>
      </c>
      <c r="AQ28">
        <f t="shared" si="0"/>
        <v>30</v>
      </c>
      <c r="AR28">
        <f t="shared" si="1"/>
        <v>15</v>
      </c>
      <c r="AS28">
        <f t="shared" si="2"/>
        <v>5</v>
      </c>
      <c r="AT28">
        <f t="shared" si="3"/>
        <v>25</v>
      </c>
      <c r="AU28">
        <f t="shared" si="4"/>
        <v>25</v>
      </c>
    </row>
    <row r="29" spans="1:47" x14ac:dyDescent="0.25">
      <c r="A29" s="3" t="s">
        <v>11</v>
      </c>
      <c r="B29" s="1">
        <v>28</v>
      </c>
      <c r="C29" s="1">
        <v>0.3</v>
      </c>
      <c r="D29" s="1">
        <v>0.3</v>
      </c>
      <c r="E29" s="1">
        <v>0.3</v>
      </c>
      <c r="F29" s="1">
        <v>0.3</v>
      </c>
      <c r="G29" s="1">
        <v>0.54</v>
      </c>
      <c r="H29" s="1">
        <v>0.54</v>
      </c>
      <c r="I29" s="1">
        <v>0.54</v>
      </c>
      <c r="J29" s="1">
        <v>0.54</v>
      </c>
      <c r="K29" s="1">
        <v>0.9</v>
      </c>
      <c r="L29" s="1">
        <v>0.9</v>
      </c>
      <c r="M29" s="1">
        <v>0.9</v>
      </c>
      <c r="N29" s="1">
        <v>0.9</v>
      </c>
      <c r="O29" s="1">
        <v>0.9</v>
      </c>
      <c r="P29" s="1">
        <v>0.9</v>
      </c>
      <c r="Q29" s="1">
        <v>0.9</v>
      </c>
      <c r="R29" s="1" t="s">
        <v>13</v>
      </c>
      <c r="S29" s="1" t="s">
        <v>13</v>
      </c>
      <c r="T29" s="1" t="s">
        <v>13</v>
      </c>
      <c r="U29" s="1" t="s">
        <v>13</v>
      </c>
      <c r="V29" s="1" t="s">
        <v>13</v>
      </c>
      <c r="W29" s="1" t="s">
        <v>13</v>
      </c>
      <c r="X29" s="1" t="s">
        <v>13</v>
      </c>
      <c r="Y29" s="1" t="s">
        <v>13</v>
      </c>
      <c r="Z29" s="1" t="s">
        <v>13</v>
      </c>
      <c r="AA29" s="1" t="s">
        <v>13</v>
      </c>
      <c r="AB29" s="1" t="s">
        <v>13</v>
      </c>
      <c r="AC29" s="1" t="s">
        <v>13</v>
      </c>
      <c r="AD29" s="1" t="s">
        <v>13</v>
      </c>
      <c r="AE29" s="1" t="s">
        <v>13</v>
      </c>
      <c r="AF29" s="1" t="s">
        <v>13</v>
      </c>
      <c r="AG29" s="1" t="s">
        <v>13</v>
      </c>
      <c r="AH29" s="1" t="s">
        <v>13</v>
      </c>
      <c r="AI29" s="1" t="s">
        <v>13</v>
      </c>
      <c r="AJ29" s="1" t="s">
        <v>13</v>
      </c>
      <c r="AK29" s="1" t="s">
        <v>13</v>
      </c>
      <c r="AL29" s="1" t="s">
        <v>13</v>
      </c>
      <c r="AM29" s="1" t="s">
        <v>13</v>
      </c>
      <c r="AN29" s="1" t="s">
        <v>13</v>
      </c>
      <c r="AO29" s="1" t="s">
        <v>13</v>
      </c>
      <c r="AP29" s="1">
        <f t="shared" si="5"/>
        <v>0</v>
      </c>
    </row>
    <row r="30" spans="1:47" x14ac:dyDescent="0.25">
      <c r="A30" s="3" t="s">
        <v>11</v>
      </c>
      <c r="B30" s="1">
        <v>29</v>
      </c>
      <c r="C30" s="1">
        <v>0.3</v>
      </c>
      <c r="D30" s="1">
        <v>0.3</v>
      </c>
      <c r="E30" s="1">
        <v>0.3</v>
      </c>
      <c r="F30" s="1">
        <v>0.3</v>
      </c>
      <c r="G30" s="1">
        <v>0.3</v>
      </c>
      <c r="H30" s="1">
        <v>0.3</v>
      </c>
      <c r="I30" s="1">
        <v>0.3</v>
      </c>
      <c r="J30" s="1">
        <v>0.3</v>
      </c>
      <c r="K30" s="1">
        <v>0.3</v>
      </c>
      <c r="L30" s="1">
        <v>0.5</v>
      </c>
      <c r="M30" s="1">
        <v>0.5</v>
      </c>
      <c r="N30" s="1">
        <v>0.5</v>
      </c>
      <c r="O30" s="1">
        <v>0.5</v>
      </c>
      <c r="P30" s="1">
        <v>0.66</v>
      </c>
      <c r="Q30" s="1">
        <v>0.66</v>
      </c>
      <c r="R30" s="1">
        <v>0.66</v>
      </c>
      <c r="S30" s="1">
        <v>0.66</v>
      </c>
      <c r="T30" s="1">
        <v>0.66</v>
      </c>
      <c r="U30" s="1">
        <v>0.82</v>
      </c>
      <c r="V30" s="1">
        <v>0.82</v>
      </c>
      <c r="W30" s="1" t="s">
        <v>13</v>
      </c>
      <c r="X30" s="1" t="s">
        <v>13</v>
      </c>
      <c r="Y30" s="1" t="s">
        <v>13</v>
      </c>
      <c r="Z30" s="1" t="s">
        <v>13</v>
      </c>
      <c r="AA30" s="1" t="s">
        <v>13</v>
      </c>
      <c r="AB30" s="1" t="s">
        <v>13</v>
      </c>
      <c r="AC30" s="1" t="s">
        <v>13</v>
      </c>
      <c r="AD30" s="1" t="s">
        <v>13</v>
      </c>
      <c r="AE30" s="1" t="s">
        <v>13</v>
      </c>
      <c r="AF30" s="1" t="s">
        <v>13</v>
      </c>
      <c r="AG30" s="1" t="s">
        <v>13</v>
      </c>
      <c r="AH30" s="1" t="s">
        <v>13</v>
      </c>
      <c r="AI30" s="1" t="s">
        <v>13</v>
      </c>
      <c r="AJ30" s="1" t="s">
        <v>13</v>
      </c>
      <c r="AK30" s="1" t="s">
        <v>13</v>
      </c>
      <c r="AL30" s="1" t="s">
        <v>13</v>
      </c>
      <c r="AM30" s="1" t="s">
        <v>13</v>
      </c>
      <c r="AN30" s="1" t="s">
        <v>13</v>
      </c>
      <c r="AO30" s="1" t="s">
        <v>13</v>
      </c>
      <c r="AP30" s="1">
        <f t="shared" si="5"/>
        <v>0</v>
      </c>
    </row>
    <row r="31" spans="1:47" x14ac:dyDescent="0.25">
      <c r="A31" s="3" t="s">
        <v>1</v>
      </c>
      <c r="B31" s="1">
        <v>30</v>
      </c>
      <c r="C31" s="1"/>
      <c r="D31" s="1"/>
      <c r="E31" s="1"/>
      <c r="F31" s="1"/>
      <c r="G31" s="1"/>
      <c r="H31" s="1"/>
      <c r="I31" s="1">
        <v>0.3</v>
      </c>
      <c r="J31" s="1">
        <v>0.3</v>
      </c>
      <c r="K31" s="1">
        <v>0.3</v>
      </c>
      <c r="L31" s="1">
        <v>0.46</v>
      </c>
      <c r="M31" s="1">
        <v>0.46</v>
      </c>
      <c r="N31" s="1">
        <v>0.46</v>
      </c>
      <c r="O31" s="1">
        <v>0.5</v>
      </c>
      <c r="P31" s="1">
        <v>0.5</v>
      </c>
      <c r="Q31" s="1">
        <v>0.5</v>
      </c>
      <c r="R31" s="1">
        <v>0.5</v>
      </c>
      <c r="S31" s="1">
        <v>0.5</v>
      </c>
      <c r="T31" s="1" t="s">
        <v>18</v>
      </c>
      <c r="U31" s="1" t="s">
        <v>18</v>
      </c>
      <c r="V31" s="1" t="s">
        <v>18</v>
      </c>
      <c r="W31" s="1" t="s">
        <v>18</v>
      </c>
      <c r="X31" s="1" t="s">
        <v>29</v>
      </c>
      <c r="Y31" s="1" t="s">
        <v>29</v>
      </c>
      <c r="Z31" s="1" t="s">
        <v>29</v>
      </c>
      <c r="AA31" s="1" t="s">
        <v>29</v>
      </c>
      <c r="AB31" s="1" t="s">
        <v>29</v>
      </c>
      <c r="AC31" s="1" t="s">
        <v>29</v>
      </c>
      <c r="AD31" s="1" t="s">
        <v>29</v>
      </c>
      <c r="AE31" s="1" t="s">
        <v>29</v>
      </c>
      <c r="AF31" s="1" t="s">
        <v>29</v>
      </c>
      <c r="AG31" s="1" t="s">
        <v>29</v>
      </c>
      <c r="AH31" s="1" t="s">
        <v>29</v>
      </c>
      <c r="AI31" s="1" t="s">
        <v>29</v>
      </c>
      <c r="AJ31" s="1" t="s">
        <v>29</v>
      </c>
      <c r="AK31" s="8">
        <v>5</v>
      </c>
      <c r="AL31" s="1">
        <f>COUNTIF(C31:AJ31,0.3)</f>
        <v>3</v>
      </c>
      <c r="AM31" s="1">
        <f>COUNTIF(C31:AJ31,0.46)</f>
        <v>3</v>
      </c>
      <c r="AN31" s="1">
        <f>COUNTIF(C31:AJ31,0.5)</f>
        <v>5</v>
      </c>
      <c r="AO31" s="1">
        <f t="shared" si="6"/>
        <v>4</v>
      </c>
      <c r="AP31" s="1">
        <f t="shared" si="5"/>
        <v>20</v>
      </c>
      <c r="AQ31">
        <f t="shared" si="0"/>
        <v>25</v>
      </c>
      <c r="AR31">
        <f t="shared" si="1"/>
        <v>15</v>
      </c>
      <c r="AS31">
        <f t="shared" si="2"/>
        <v>15</v>
      </c>
      <c r="AT31">
        <f t="shared" si="3"/>
        <v>25</v>
      </c>
      <c r="AU31">
        <f t="shared" si="4"/>
        <v>20</v>
      </c>
    </row>
    <row r="32" spans="1:47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 t="s">
        <v>77</v>
      </c>
      <c r="AJ32">
        <f>SUM(AK2:AO30)</f>
        <v>402</v>
      </c>
      <c r="AK32" s="1">
        <f>SUM(AK2:AK31)</f>
        <v>117</v>
      </c>
      <c r="AL32" s="1">
        <f>SUM(AL2:AL31)</f>
        <v>60</v>
      </c>
      <c r="AM32" s="1">
        <f t="shared" ref="AM32:AO32" si="8">SUM(AM2:AM31)</f>
        <v>46</v>
      </c>
      <c r="AN32" s="1">
        <f t="shared" si="8"/>
        <v>107</v>
      </c>
      <c r="AO32" s="1">
        <f t="shared" si="8"/>
        <v>92</v>
      </c>
      <c r="AP32" s="1">
        <f t="shared" ref="AP32" si="9">SUM(AP2:AP31)</f>
        <v>422</v>
      </c>
    </row>
    <row r="33" spans="1:4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 t="s">
        <v>78</v>
      </c>
      <c r="AJ33" s="10">
        <f>AVERAGE(AK2:AO30)</f>
        <v>4.2315789473684209</v>
      </c>
      <c r="AK33" s="6">
        <f>AVERAGE(AK2:AK31)</f>
        <v>5.85</v>
      </c>
      <c r="AL33" s="6">
        <f>AVERAGE(AL2:AL31)</f>
        <v>3</v>
      </c>
      <c r="AM33" s="6">
        <f t="shared" ref="AM33:AP33" si="10">AVERAGE(AM2:AM31)</f>
        <v>2.2999999999999998</v>
      </c>
      <c r="AN33" s="6">
        <f t="shared" si="10"/>
        <v>5.35</v>
      </c>
      <c r="AO33" s="6">
        <f t="shared" si="10"/>
        <v>4.5999999999999996</v>
      </c>
      <c r="AP33" s="6">
        <f t="shared" si="10"/>
        <v>15.071428571428571</v>
      </c>
      <c r="AQ33" s="6">
        <f>AVERAGE(AQ2:AQ31)</f>
        <v>27.707319854058984</v>
      </c>
      <c r="AR33" s="6">
        <f>AVERAGE(AR2:AR31)</f>
        <v>14.201707712577274</v>
      </c>
      <c r="AS33" s="6">
        <f t="shared" ref="AS33:AU33" si="11">AVERAGE(AS2:AS31)</f>
        <v>10.898559773559773</v>
      </c>
      <c r="AT33" s="6">
        <f t="shared" si="11"/>
        <v>25.363214683866854</v>
      </c>
      <c r="AU33" s="6">
        <f t="shared" si="11"/>
        <v>21.829197975937102</v>
      </c>
    </row>
    <row r="34" spans="1:47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 t="s">
        <v>79</v>
      </c>
      <c r="AJ34">
        <f>STDEV(AK2:AO30)</f>
        <v>1.5605006805574155</v>
      </c>
      <c r="AK34" s="6">
        <f>STDEV(AK2:AK31)</f>
        <v>0.74515982037059303</v>
      </c>
      <c r="AL34" s="6">
        <f>STDEV(AL2:AL31)</f>
        <v>0.45883146774112354</v>
      </c>
      <c r="AM34" s="6">
        <f t="shared" ref="AM34:AP34" si="12">STDEV(AM2:AM31)</f>
        <v>0.92338051687663869</v>
      </c>
      <c r="AN34" s="6">
        <f t="shared" si="12"/>
        <v>0.74515982037059303</v>
      </c>
      <c r="AO34" s="6">
        <f t="shared" si="12"/>
        <v>0.5982430416161193</v>
      </c>
      <c r="AP34" s="6">
        <f t="shared" si="12"/>
        <v>9.8014684139052903</v>
      </c>
    </row>
    <row r="35" spans="1:47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 t="s">
        <v>80</v>
      </c>
      <c r="AJ35">
        <f ca="1">AJ34:AJ35/(SQRT(COUNT(AK2:AO30)))</f>
        <v>0</v>
      </c>
      <c r="AK35" s="6">
        <f>AK34/(SQRT(COUNT(AK2:AK31)))</f>
        <v>0.16662280124501785</v>
      </c>
      <c r="AL35" s="6">
        <f>AL34/(SQRT(COUNT(AL2:AL31)))</f>
        <v>0.10259783520851541</v>
      </c>
      <c r="AM35" s="6">
        <f t="shared" ref="AM35:AP35" si="13">AM34/(SQRT(COUNT(AM2:AM31)))</f>
        <v>0.20647416048350559</v>
      </c>
      <c r="AN35" s="6">
        <f t="shared" si="13"/>
        <v>0.16662280124501785</v>
      </c>
      <c r="AO35" s="6">
        <f t="shared" si="13"/>
        <v>0.13377121081198784</v>
      </c>
      <c r="AP35" s="6">
        <f t="shared" si="13"/>
        <v>1.8523034218891496</v>
      </c>
    </row>
    <row r="36" spans="1:47" x14ac:dyDescent="0.25">
      <c r="AJ36" s="1" t="s">
        <v>87</v>
      </c>
      <c r="AK36">
        <f>COUNTIF(AK2:AK31,"dead")</f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"/>
  <sheetViews>
    <sheetView topLeftCell="A19" workbookViewId="0">
      <pane xSplit="1" topLeftCell="B1" activePane="topRight" state="frozen"/>
      <selection pane="topRight" activeCell="L31" sqref="L31"/>
    </sheetView>
  </sheetViews>
  <sheetFormatPr defaultRowHeight="15" x14ac:dyDescent="0.25"/>
  <cols>
    <col min="19" max="19" width="9.140625" style="9"/>
    <col min="24" max="24" width="19.7109375" bestFit="1" customWidth="1"/>
  </cols>
  <sheetData>
    <row r="1" spans="1:29" x14ac:dyDescent="0.25">
      <c r="A1" s="1" t="s">
        <v>9</v>
      </c>
      <c r="B1" s="1" t="s">
        <v>10</v>
      </c>
      <c r="C1" s="3" t="s">
        <v>8</v>
      </c>
      <c r="D1" s="3" t="s">
        <v>14</v>
      </c>
      <c r="E1" s="3" t="s">
        <v>15</v>
      </c>
      <c r="F1" s="3" t="s">
        <v>16</v>
      </c>
      <c r="G1" s="3" t="s">
        <v>17</v>
      </c>
      <c r="H1" s="3" t="s">
        <v>19</v>
      </c>
      <c r="I1" s="3" t="s">
        <v>20</v>
      </c>
      <c r="J1" s="3" t="s">
        <v>21</v>
      </c>
      <c r="K1" s="3" t="s">
        <v>22</v>
      </c>
      <c r="L1" s="3" t="s">
        <v>23</v>
      </c>
      <c r="M1" s="3" t="s">
        <v>24</v>
      </c>
      <c r="N1" s="3" t="s">
        <v>25</v>
      </c>
      <c r="O1" s="3" t="s">
        <v>26</v>
      </c>
      <c r="P1" s="3" t="s">
        <v>27</v>
      </c>
      <c r="Q1" s="3" t="s">
        <v>28</v>
      </c>
      <c r="R1" s="3" t="s">
        <v>43</v>
      </c>
      <c r="S1" s="7" t="s">
        <v>72</v>
      </c>
      <c r="T1" s="3" t="s">
        <v>73</v>
      </c>
      <c r="U1" s="3" t="s">
        <v>74</v>
      </c>
      <c r="V1" s="3" t="s">
        <v>75</v>
      </c>
      <c r="W1" s="3" t="s">
        <v>76</v>
      </c>
      <c r="X1" s="3" t="s">
        <v>88</v>
      </c>
      <c r="Y1" s="7" t="s">
        <v>72</v>
      </c>
      <c r="Z1" s="3" t="s">
        <v>73</v>
      </c>
      <c r="AA1" s="3" t="s">
        <v>74</v>
      </c>
      <c r="AB1" s="3" t="s">
        <v>75</v>
      </c>
      <c r="AC1" s="3" t="s">
        <v>76</v>
      </c>
    </row>
    <row r="2" spans="1:29" x14ac:dyDescent="0.25">
      <c r="A2" s="3" t="s">
        <v>5</v>
      </c>
      <c r="B2" s="1">
        <v>1</v>
      </c>
      <c r="C2" s="1">
        <v>0.28000000000000003</v>
      </c>
      <c r="D2" s="1">
        <v>0.28000000000000003</v>
      </c>
      <c r="E2" s="1">
        <v>0.28000000000000003</v>
      </c>
      <c r="F2" s="1">
        <v>0.28000000000000003</v>
      </c>
      <c r="G2" s="1">
        <v>0.28000000000000003</v>
      </c>
      <c r="H2" s="1">
        <v>0.64</v>
      </c>
      <c r="I2" s="1">
        <v>0.64</v>
      </c>
      <c r="J2" s="1">
        <v>0.64</v>
      </c>
      <c r="K2" s="1" t="s">
        <v>13</v>
      </c>
      <c r="L2" s="1" t="s">
        <v>13</v>
      </c>
      <c r="M2" s="1" t="s">
        <v>13</v>
      </c>
      <c r="N2" s="1" t="s">
        <v>13</v>
      </c>
      <c r="O2" s="1" t="s">
        <v>13</v>
      </c>
      <c r="P2" s="1" t="s">
        <v>13</v>
      </c>
      <c r="Q2" s="1" t="s">
        <v>13</v>
      </c>
      <c r="R2" s="1" t="s">
        <v>13</v>
      </c>
      <c r="S2" s="8" t="s">
        <v>13</v>
      </c>
      <c r="T2" s="1" t="s">
        <v>13</v>
      </c>
      <c r="U2" s="1" t="s">
        <v>13</v>
      </c>
      <c r="V2" s="1" t="s">
        <v>13</v>
      </c>
      <c r="W2" s="1" t="s">
        <v>13</v>
      </c>
      <c r="X2" s="1"/>
    </row>
    <row r="3" spans="1:29" x14ac:dyDescent="0.25">
      <c r="A3" s="3" t="s">
        <v>5</v>
      </c>
      <c r="B3" s="1">
        <v>2</v>
      </c>
      <c r="C3" s="1">
        <v>0.3</v>
      </c>
      <c r="D3" s="1">
        <v>0.3</v>
      </c>
      <c r="E3" s="1">
        <v>0.48</v>
      </c>
      <c r="F3" s="1">
        <v>0.48</v>
      </c>
      <c r="G3" s="1">
        <v>0.7</v>
      </c>
      <c r="H3" s="1">
        <v>0.7</v>
      </c>
      <c r="I3" s="1">
        <v>0.7</v>
      </c>
      <c r="J3" s="1">
        <v>0.7</v>
      </c>
      <c r="K3" s="1" t="s">
        <v>18</v>
      </c>
      <c r="L3" s="1" t="s">
        <v>18</v>
      </c>
      <c r="M3" s="1" t="s">
        <v>18</v>
      </c>
      <c r="N3" s="1" t="s">
        <v>29</v>
      </c>
      <c r="O3" s="1" t="s">
        <v>29</v>
      </c>
      <c r="P3" s="1" t="s">
        <v>29</v>
      </c>
      <c r="Q3" s="1" t="s">
        <v>29</v>
      </c>
      <c r="R3" s="1" t="s">
        <v>29</v>
      </c>
      <c r="S3" s="8">
        <v>4</v>
      </c>
      <c r="T3" s="1">
        <f>COUNTIF(C3:R3,0.3)</f>
        <v>2</v>
      </c>
      <c r="U3" s="1">
        <f>COUNTIF(C3:R3,0.48)</f>
        <v>2</v>
      </c>
      <c r="V3" s="1">
        <f>COUNTIF(C3:R3,0.7)</f>
        <v>4</v>
      </c>
      <c r="W3" s="1">
        <f t="shared" ref="W3:W31" si="0">COUNTIF(C3:R3,"p")</f>
        <v>3</v>
      </c>
      <c r="X3" s="1">
        <f>(SUM(S3:W3))</f>
        <v>15</v>
      </c>
      <c r="Y3">
        <f>S3/X3*100</f>
        <v>26.666666666666668</v>
      </c>
      <c r="Z3">
        <f>T3/X3*100</f>
        <v>13.333333333333334</v>
      </c>
      <c r="AA3">
        <f>U3/X3*100</f>
        <v>13.333333333333334</v>
      </c>
      <c r="AB3">
        <f>V3/X3*100</f>
        <v>26.666666666666668</v>
      </c>
      <c r="AC3">
        <f>W3/X3*100</f>
        <v>20</v>
      </c>
    </row>
    <row r="4" spans="1:29" x14ac:dyDescent="0.25">
      <c r="A4" s="3" t="s">
        <v>5</v>
      </c>
      <c r="B4" s="1">
        <v>3</v>
      </c>
      <c r="C4" s="1"/>
      <c r="D4" s="1">
        <v>0.28000000000000003</v>
      </c>
      <c r="E4" s="1">
        <v>0.28000000000000003</v>
      </c>
      <c r="F4" s="1">
        <v>0.28000000000000003</v>
      </c>
      <c r="G4" s="1">
        <v>0.28000000000000003</v>
      </c>
      <c r="H4" s="1">
        <v>0.7</v>
      </c>
      <c r="I4" s="1">
        <v>0.7</v>
      </c>
      <c r="J4" s="1">
        <v>0.7</v>
      </c>
      <c r="K4" s="1">
        <v>0.7</v>
      </c>
      <c r="L4" s="1" t="s">
        <v>13</v>
      </c>
      <c r="M4" s="1" t="s">
        <v>13</v>
      </c>
      <c r="N4" s="1" t="s">
        <v>13</v>
      </c>
      <c r="O4" s="1" t="s">
        <v>13</v>
      </c>
      <c r="P4" s="1" t="s">
        <v>13</v>
      </c>
      <c r="Q4" s="1" t="s">
        <v>13</v>
      </c>
      <c r="R4" s="1" t="s">
        <v>13</v>
      </c>
      <c r="S4" s="8" t="s">
        <v>13</v>
      </c>
      <c r="T4" s="1" t="s">
        <v>13</v>
      </c>
      <c r="U4" s="1" t="s">
        <v>13</v>
      </c>
      <c r="V4" s="1" t="s">
        <v>13</v>
      </c>
      <c r="W4" s="1" t="s">
        <v>13</v>
      </c>
      <c r="X4" s="1">
        <f t="shared" ref="X4:X31" si="1">(SUM(S4:W4))</f>
        <v>0</v>
      </c>
    </row>
    <row r="5" spans="1:29" x14ac:dyDescent="0.25">
      <c r="A5" s="3" t="s">
        <v>5</v>
      </c>
      <c r="B5" s="1">
        <v>4</v>
      </c>
      <c r="C5" s="1"/>
      <c r="D5" s="1">
        <v>0.28000000000000003</v>
      </c>
      <c r="E5" s="1">
        <v>0.28000000000000003</v>
      </c>
      <c r="F5" s="1">
        <v>0.28000000000000003</v>
      </c>
      <c r="G5" s="1">
        <v>0.6</v>
      </c>
      <c r="H5" s="1">
        <v>0.6</v>
      </c>
      <c r="I5" s="1">
        <v>0.6</v>
      </c>
      <c r="J5" s="1">
        <v>0.6</v>
      </c>
      <c r="K5" s="1" t="s">
        <v>18</v>
      </c>
      <c r="L5" s="1" t="s">
        <v>18</v>
      </c>
      <c r="M5" s="1" t="s">
        <v>18</v>
      </c>
      <c r="N5" s="1" t="s">
        <v>29</v>
      </c>
      <c r="O5" s="1" t="s">
        <v>29</v>
      </c>
      <c r="P5" s="1" t="s">
        <v>29</v>
      </c>
      <c r="Q5" s="1" t="s">
        <v>29</v>
      </c>
      <c r="R5" s="1" t="s">
        <v>29</v>
      </c>
      <c r="S5" s="8">
        <v>5</v>
      </c>
      <c r="T5" s="1">
        <f>COUNTIF(C5:R5,0.28)</f>
        <v>3</v>
      </c>
      <c r="U5" s="1">
        <f>COUNTIF(C5:R5,0)</f>
        <v>0</v>
      </c>
      <c r="V5" s="1">
        <f>COUNTIF(C5:R5,0.6)</f>
        <v>4</v>
      </c>
      <c r="W5" s="1">
        <f t="shared" si="0"/>
        <v>3</v>
      </c>
      <c r="X5" s="1">
        <f t="shared" si="1"/>
        <v>15</v>
      </c>
      <c r="Y5">
        <f t="shared" ref="Y5:Y31" si="2">S5/X5*100</f>
        <v>33.333333333333329</v>
      </c>
      <c r="Z5">
        <f t="shared" ref="Z5:Z31" si="3">T5/X5*100</f>
        <v>20</v>
      </c>
      <c r="AA5">
        <f t="shared" ref="AA5:AA31" si="4">U5/X5*100</f>
        <v>0</v>
      </c>
      <c r="AB5">
        <f t="shared" ref="AB5:AB31" si="5">V5/X5*100</f>
        <v>26.666666666666668</v>
      </c>
      <c r="AC5">
        <f t="shared" ref="AC5:AC31" si="6">W5/X5*100</f>
        <v>20</v>
      </c>
    </row>
    <row r="6" spans="1:29" x14ac:dyDescent="0.25">
      <c r="A6" s="3" t="s">
        <v>5</v>
      </c>
      <c r="B6" s="1">
        <v>5</v>
      </c>
      <c r="C6" s="1"/>
      <c r="D6" s="1">
        <v>0.3</v>
      </c>
      <c r="E6" s="1">
        <v>0.3</v>
      </c>
      <c r="F6" s="1">
        <v>0.42</v>
      </c>
      <c r="G6" s="1">
        <v>0.42</v>
      </c>
      <c r="H6" s="1">
        <v>0.64</v>
      </c>
      <c r="I6" s="1">
        <v>0.64</v>
      </c>
      <c r="J6" s="1">
        <v>0.64</v>
      </c>
      <c r="K6" s="1">
        <v>0.64</v>
      </c>
      <c r="L6" s="1" t="s">
        <v>18</v>
      </c>
      <c r="M6" s="1" t="s">
        <v>18</v>
      </c>
      <c r="N6" s="1" t="s">
        <v>18</v>
      </c>
      <c r="O6" s="1" t="s">
        <v>29</v>
      </c>
      <c r="P6" s="1" t="s">
        <v>29</v>
      </c>
      <c r="Q6" s="1" t="s">
        <v>29</v>
      </c>
      <c r="R6" s="1" t="s">
        <v>29</v>
      </c>
      <c r="S6" s="8">
        <v>5</v>
      </c>
      <c r="T6" s="1">
        <f>COUNTIF(C6:R6,0.3)</f>
        <v>2</v>
      </c>
      <c r="U6" s="1">
        <f>COUNTIF(C6:R6,0.42)</f>
        <v>2</v>
      </c>
      <c r="V6" s="1">
        <f>COUNTIF(C6:R6,0.64)</f>
        <v>4</v>
      </c>
      <c r="W6" s="1">
        <f t="shared" si="0"/>
        <v>3</v>
      </c>
      <c r="X6" s="1">
        <f t="shared" si="1"/>
        <v>16</v>
      </c>
      <c r="Y6">
        <f t="shared" si="2"/>
        <v>31.25</v>
      </c>
      <c r="Z6">
        <f t="shared" si="3"/>
        <v>12.5</v>
      </c>
      <c r="AA6">
        <f t="shared" si="4"/>
        <v>12.5</v>
      </c>
      <c r="AB6">
        <f t="shared" si="5"/>
        <v>25</v>
      </c>
      <c r="AC6">
        <f t="shared" si="6"/>
        <v>18.75</v>
      </c>
    </row>
    <row r="7" spans="1:29" x14ac:dyDescent="0.25">
      <c r="A7" s="3" t="s">
        <v>5</v>
      </c>
      <c r="B7" s="1">
        <v>6</v>
      </c>
      <c r="C7" s="1"/>
      <c r="D7" s="1">
        <v>0.3</v>
      </c>
      <c r="E7" s="1">
        <v>0.3</v>
      </c>
      <c r="F7" s="1">
        <v>0.46</v>
      </c>
      <c r="G7" s="1">
        <v>0.46</v>
      </c>
      <c r="H7" s="1">
        <v>0.7</v>
      </c>
      <c r="I7" s="1">
        <v>0.7</v>
      </c>
      <c r="J7" s="1">
        <v>0.7</v>
      </c>
      <c r="K7" s="1" t="s">
        <v>18</v>
      </c>
      <c r="L7" s="1" t="s">
        <v>18</v>
      </c>
      <c r="M7" s="1" t="s">
        <v>18</v>
      </c>
      <c r="N7" s="1" t="s">
        <v>29</v>
      </c>
      <c r="O7" s="1" t="s">
        <v>29</v>
      </c>
      <c r="P7" s="1" t="s">
        <v>29</v>
      </c>
      <c r="Q7" s="1" t="s">
        <v>29</v>
      </c>
      <c r="R7" s="1" t="s">
        <v>29</v>
      </c>
      <c r="S7" s="8">
        <v>5</v>
      </c>
      <c r="T7" s="1">
        <f>COUNTIF(C7:R7,0.3)</f>
        <v>2</v>
      </c>
      <c r="U7" s="1">
        <f>COUNTIF(C7:R7,0.46)</f>
        <v>2</v>
      </c>
      <c r="V7" s="1">
        <f>COUNTIF(C7:R7,0.7)</f>
        <v>3</v>
      </c>
      <c r="W7" s="1">
        <f t="shared" si="0"/>
        <v>3</v>
      </c>
      <c r="X7" s="1">
        <f t="shared" si="1"/>
        <v>15</v>
      </c>
      <c r="Y7">
        <f t="shared" si="2"/>
        <v>33.333333333333329</v>
      </c>
      <c r="Z7">
        <f t="shared" si="3"/>
        <v>13.333333333333334</v>
      </c>
      <c r="AA7">
        <f t="shared" si="4"/>
        <v>13.333333333333334</v>
      </c>
      <c r="AB7">
        <f t="shared" si="5"/>
        <v>20</v>
      </c>
      <c r="AC7">
        <f t="shared" si="6"/>
        <v>20</v>
      </c>
    </row>
    <row r="8" spans="1:29" x14ac:dyDescent="0.25">
      <c r="A8" s="3" t="s">
        <v>7</v>
      </c>
      <c r="B8" s="1">
        <v>7</v>
      </c>
      <c r="C8" s="1"/>
      <c r="D8" s="1"/>
      <c r="E8" s="1">
        <v>0.34</v>
      </c>
      <c r="F8" s="1">
        <v>0.34</v>
      </c>
      <c r="G8" s="1" t="s">
        <v>13</v>
      </c>
      <c r="H8" s="1" t="s">
        <v>13</v>
      </c>
      <c r="I8" s="1" t="s">
        <v>13</v>
      </c>
      <c r="J8" s="1" t="s">
        <v>13</v>
      </c>
      <c r="K8" s="1" t="s">
        <v>13</v>
      </c>
      <c r="L8" s="1" t="s">
        <v>13</v>
      </c>
      <c r="M8" s="1" t="s">
        <v>13</v>
      </c>
      <c r="N8" s="1" t="s">
        <v>13</v>
      </c>
      <c r="O8" s="1" t="s">
        <v>13</v>
      </c>
      <c r="P8" s="1" t="s">
        <v>13</v>
      </c>
      <c r="Q8" s="1" t="s">
        <v>13</v>
      </c>
      <c r="R8" s="1" t="s">
        <v>13</v>
      </c>
      <c r="S8" s="8" t="s">
        <v>13</v>
      </c>
      <c r="T8" s="1" t="s">
        <v>13</v>
      </c>
      <c r="U8" s="1" t="s">
        <v>13</v>
      </c>
      <c r="V8" s="1" t="s">
        <v>13</v>
      </c>
      <c r="W8" s="1" t="s">
        <v>13</v>
      </c>
      <c r="X8" s="1">
        <f t="shared" si="1"/>
        <v>0</v>
      </c>
    </row>
    <row r="9" spans="1:29" x14ac:dyDescent="0.25">
      <c r="A9" s="3" t="s">
        <v>7</v>
      </c>
      <c r="B9" s="1">
        <v>8</v>
      </c>
      <c r="C9" s="1"/>
      <c r="D9" s="1"/>
      <c r="E9" s="1">
        <v>0.3</v>
      </c>
      <c r="F9" s="1">
        <v>0.3</v>
      </c>
      <c r="G9" s="1">
        <v>0.3</v>
      </c>
      <c r="H9" s="1">
        <v>0.4</v>
      </c>
      <c r="I9" s="1">
        <v>0.4</v>
      </c>
      <c r="J9" s="1">
        <v>0.64</v>
      </c>
      <c r="K9" s="1">
        <v>0.64</v>
      </c>
      <c r="L9" s="1">
        <v>0.64</v>
      </c>
      <c r="M9" s="1">
        <v>0.64</v>
      </c>
      <c r="N9" s="1" t="s">
        <v>18</v>
      </c>
      <c r="O9" s="1" t="s">
        <v>18</v>
      </c>
      <c r="P9" s="1" t="s">
        <v>18</v>
      </c>
      <c r="Q9" s="1" t="s">
        <v>29</v>
      </c>
      <c r="R9" s="1" t="s">
        <v>13</v>
      </c>
      <c r="S9" s="8">
        <v>4</v>
      </c>
      <c r="T9" s="1">
        <f>COUNTIF(C9:R9,0.3)</f>
        <v>3</v>
      </c>
      <c r="U9" s="1">
        <f>COUNTIF(C9:R9,0.4)</f>
        <v>2</v>
      </c>
      <c r="V9" s="1">
        <f t="shared" ref="V9" si="7">COUNTIF(C9:R9,0.64)</f>
        <v>4</v>
      </c>
      <c r="W9" s="1">
        <f t="shared" si="0"/>
        <v>3</v>
      </c>
      <c r="X9" s="1">
        <f t="shared" si="1"/>
        <v>16</v>
      </c>
      <c r="Y9">
        <f t="shared" si="2"/>
        <v>25</v>
      </c>
      <c r="Z9">
        <f t="shared" si="3"/>
        <v>18.75</v>
      </c>
      <c r="AA9">
        <f t="shared" si="4"/>
        <v>12.5</v>
      </c>
      <c r="AB9">
        <f t="shared" si="5"/>
        <v>25</v>
      </c>
      <c r="AC9">
        <f t="shared" si="6"/>
        <v>18.75</v>
      </c>
    </row>
    <row r="10" spans="1:29" x14ac:dyDescent="0.25">
      <c r="A10" s="3" t="s">
        <v>7</v>
      </c>
      <c r="B10" s="1">
        <v>9</v>
      </c>
      <c r="C10" s="1"/>
      <c r="D10" s="1"/>
      <c r="E10" s="1">
        <v>0.28000000000000003</v>
      </c>
      <c r="F10" s="1">
        <v>0.28000000000000003</v>
      </c>
      <c r="G10" s="1">
        <v>0.28000000000000003</v>
      </c>
      <c r="H10" s="1">
        <v>0.44</v>
      </c>
      <c r="I10" s="1">
        <v>0.7</v>
      </c>
      <c r="J10" s="1">
        <v>0.7</v>
      </c>
      <c r="K10" s="1">
        <v>0.7</v>
      </c>
      <c r="L10" s="1">
        <v>0.7</v>
      </c>
      <c r="M10" s="1" t="s">
        <v>18</v>
      </c>
      <c r="N10" s="1" t="s">
        <v>18</v>
      </c>
      <c r="O10" s="1" t="s">
        <v>18</v>
      </c>
      <c r="P10" s="1" t="s">
        <v>29</v>
      </c>
      <c r="Q10" s="1" t="s">
        <v>29</v>
      </c>
      <c r="R10" s="1" t="s">
        <v>29</v>
      </c>
      <c r="S10" s="8">
        <v>4</v>
      </c>
      <c r="T10" s="1">
        <f>COUNTIF(C10:R10,0.28)</f>
        <v>3</v>
      </c>
      <c r="U10" s="1">
        <f>COUNTIF(C10:R10,0.44)</f>
        <v>1</v>
      </c>
      <c r="V10" s="1">
        <f>COUNTIF(C10:R10,0.7)</f>
        <v>4</v>
      </c>
      <c r="W10" s="1">
        <f t="shared" si="0"/>
        <v>3</v>
      </c>
      <c r="X10" s="1">
        <f t="shared" si="1"/>
        <v>15</v>
      </c>
      <c r="Y10">
        <f t="shared" si="2"/>
        <v>26.666666666666668</v>
      </c>
      <c r="Z10">
        <f t="shared" si="3"/>
        <v>20</v>
      </c>
      <c r="AA10">
        <f t="shared" si="4"/>
        <v>6.666666666666667</v>
      </c>
      <c r="AB10">
        <f t="shared" si="5"/>
        <v>26.666666666666668</v>
      </c>
      <c r="AC10">
        <f t="shared" si="6"/>
        <v>20</v>
      </c>
    </row>
    <row r="11" spans="1:29" x14ac:dyDescent="0.25">
      <c r="A11" s="3" t="s">
        <v>7</v>
      </c>
      <c r="B11" s="1">
        <v>10</v>
      </c>
      <c r="C11" s="1"/>
      <c r="D11" s="1"/>
      <c r="E11" s="1">
        <v>0.3</v>
      </c>
      <c r="F11" s="1">
        <v>0.3</v>
      </c>
      <c r="G11" s="1">
        <v>0.3</v>
      </c>
      <c r="H11" s="1">
        <v>0.4</v>
      </c>
      <c r="I11" s="1">
        <v>0.66</v>
      </c>
      <c r="J11" s="1">
        <v>0.66</v>
      </c>
      <c r="K11" s="1">
        <v>0.66</v>
      </c>
      <c r="L11" s="1">
        <v>0.66</v>
      </c>
      <c r="M11" s="1" t="s">
        <v>18</v>
      </c>
      <c r="N11" s="1" t="s">
        <v>18</v>
      </c>
      <c r="O11" s="1" t="s">
        <v>18</v>
      </c>
      <c r="P11" s="1" t="s">
        <v>29</v>
      </c>
      <c r="Q11" s="1"/>
      <c r="R11" s="1"/>
      <c r="S11" s="8">
        <v>4</v>
      </c>
      <c r="T11" s="1">
        <f>COUNTIF(C11:R11,0.3)</f>
        <v>3</v>
      </c>
      <c r="U11" s="1">
        <f>COUNTIF(C11:R11,0.4)</f>
        <v>1</v>
      </c>
      <c r="V11" s="1">
        <f>COUNTIF(C11:R11,0.66)</f>
        <v>4</v>
      </c>
      <c r="W11" s="1">
        <f t="shared" si="0"/>
        <v>3</v>
      </c>
      <c r="X11" s="1">
        <f t="shared" si="1"/>
        <v>15</v>
      </c>
      <c r="Y11">
        <f t="shared" si="2"/>
        <v>26.666666666666668</v>
      </c>
      <c r="Z11">
        <f t="shared" si="3"/>
        <v>20</v>
      </c>
      <c r="AA11">
        <f t="shared" si="4"/>
        <v>6.666666666666667</v>
      </c>
      <c r="AB11">
        <f t="shared" si="5"/>
        <v>26.666666666666668</v>
      </c>
      <c r="AC11">
        <f t="shared" si="6"/>
        <v>20</v>
      </c>
    </row>
    <row r="12" spans="1:29" x14ac:dyDescent="0.25">
      <c r="A12" s="3" t="s">
        <v>7</v>
      </c>
      <c r="B12" s="1">
        <v>11</v>
      </c>
      <c r="C12" s="1"/>
      <c r="D12" s="1"/>
      <c r="E12" s="1">
        <v>0.28000000000000003</v>
      </c>
      <c r="F12" s="1">
        <v>0.28000000000000003</v>
      </c>
      <c r="G12" s="1">
        <v>0.28000000000000003</v>
      </c>
      <c r="H12" s="1">
        <v>0.28000000000000003</v>
      </c>
      <c r="I12" s="1">
        <v>0.4</v>
      </c>
      <c r="J12" s="1">
        <v>0.4</v>
      </c>
      <c r="K12" s="1">
        <v>0.68</v>
      </c>
      <c r="L12" s="1">
        <v>0.68</v>
      </c>
      <c r="M12" s="1">
        <v>0.68</v>
      </c>
      <c r="N12" s="1">
        <v>0.68</v>
      </c>
      <c r="O12" s="1" t="s">
        <v>18</v>
      </c>
      <c r="P12" s="1" t="s">
        <v>18</v>
      </c>
      <c r="Q12" s="1" t="s">
        <v>29</v>
      </c>
      <c r="R12" s="1"/>
      <c r="S12" s="8">
        <v>4</v>
      </c>
      <c r="T12" s="1">
        <f>COUNTIF(C12:R12,0.28)</f>
        <v>4</v>
      </c>
      <c r="U12" s="1">
        <f>COUNTIF(C12:R12,0.4)</f>
        <v>2</v>
      </c>
      <c r="V12" s="1">
        <f>COUNTIF(C12:R12,0.68)</f>
        <v>4</v>
      </c>
      <c r="W12" s="1">
        <f t="shared" si="0"/>
        <v>2</v>
      </c>
      <c r="X12" s="1">
        <f t="shared" si="1"/>
        <v>16</v>
      </c>
      <c r="Y12">
        <f t="shared" si="2"/>
        <v>25</v>
      </c>
      <c r="Z12">
        <f t="shared" si="3"/>
        <v>25</v>
      </c>
      <c r="AA12">
        <f t="shared" si="4"/>
        <v>12.5</v>
      </c>
      <c r="AB12">
        <f t="shared" si="5"/>
        <v>25</v>
      </c>
      <c r="AC12">
        <f t="shared" si="6"/>
        <v>12.5</v>
      </c>
    </row>
    <row r="13" spans="1:29" x14ac:dyDescent="0.25">
      <c r="A13" s="3" t="s">
        <v>7</v>
      </c>
      <c r="B13" s="1">
        <v>12</v>
      </c>
      <c r="C13" s="1"/>
      <c r="D13" s="1"/>
      <c r="E13" s="1">
        <v>0.26</v>
      </c>
      <c r="F13" s="1">
        <v>0.26</v>
      </c>
      <c r="G13" s="1">
        <v>0.26</v>
      </c>
      <c r="H13" s="1">
        <v>0.4</v>
      </c>
      <c r="I13" s="1">
        <v>0.6</v>
      </c>
      <c r="J13" s="1">
        <v>0.6</v>
      </c>
      <c r="K13" s="1">
        <v>0.6</v>
      </c>
      <c r="L13" s="1">
        <v>0.6</v>
      </c>
      <c r="M13" s="1" t="s">
        <v>18</v>
      </c>
      <c r="N13" s="1" t="s">
        <v>18</v>
      </c>
      <c r="O13" s="1" t="s">
        <v>18</v>
      </c>
      <c r="P13" s="1" t="s">
        <v>18</v>
      </c>
      <c r="Q13" s="1" t="s">
        <v>29</v>
      </c>
      <c r="R13" s="1" t="s">
        <v>29</v>
      </c>
      <c r="S13" s="8">
        <v>4</v>
      </c>
      <c r="T13" s="1">
        <f>COUNTIF(C13:R13,0.26)</f>
        <v>3</v>
      </c>
      <c r="U13" s="1">
        <f>COUNTIF(C13:R13,0.4)</f>
        <v>1</v>
      </c>
      <c r="V13" s="1">
        <f>COUNTIF(C13:R13,0.6)</f>
        <v>4</v>
      </c>
      <c r="W13" s="1">
        <f t="shared" si="0"/>
        <v>4</v>
      </c>
      <c r="X13" s="1">
        <f t="shared" si="1"/>
        <v>16</v>
      </c>
      <c r="Y13">
        <f t="shared" si="2"/>
        <v>25</v>
      </c>
      <c r="Z13">
        <f t="shared" si="3"/>
        <v>18.75</v>
      </c>
      <c r="AA13">
        <f t="shared" si="4"/>
        <v>6.25</v>
      </c>
      <c r="AB13">
        <f t="shared" si="5"/>
        <v>25</v>
      </c>
      <c r="AC13">
        <f t="shared" si="6"/>
        <v>25</v>
      </c>
    </row>
    <row r="14" spans="1:29" x14ac:dyDescent="0.25">
      <c r="A14" s="3" t="s">
        <v>7</v>
      </c>
      <c r="B14" s="1">
        <v>13</v>
      </c>
      <c r="C14" s="1"/>
      <c r="D14" s="1"/>
      <c r="E14" s="1">
        <v>0.3</v>
      </c>
      <c r="F14" s="1">
        <v>0.3</v>
      </c>
      <c r="G14" s="1">
        <v>0.3</v>
      </c>
      <c r="H14" s="1">
        <v>0.3</v>
      </c>
      <c r="I14" s="1">
        <v>0.3</v>
      </c>
      <c r="J14" s="1" t="s">
        <v>13</v>
      </c>
      <c r="K14" s="1" t="s">
        <v>13</v>
      </c>
      <c r="L14" s="1" t="s">
        <v>13</v>
      </c>
      <c r="M14" s="1" t="s">
        <v>13</v>
      </c>
      <c r="N14" s="1" t="s">
        <v>13</v>
      </c>
      <c r="O14" s="1" t="s">
        <v>13</v>
      </c>
      <c r="P14" s="1" t="s">
        <v>13</v>
      </c>
      <c r="Q14" s="1" t="s">
        <v>13</v>
      </c>
      <c r="R14" s="1" t="s">
        <v>13</v>
      </c>
      <c r="S14" s="8" t="s">
        <v>13</v>
      </c>
      <c r="T14" s="1" t="s">
        <v>13</v>
      </c>
      <c r="U14" s="1" t="s">
        <v>13</v>
      </c>
      <c r="V14" s="1" t="s">
        <v>13</v>
      </c>
      <c r="W14" s="1" t="s">
        <v>13</v>
      </c>
      <c r="X14" s="1">
        <f t="shared" si="1"/>
        <v>0</v>
      </c>
    </row>
    <row r="15" spans="1:29" x14ac:dyDescent="0.25">
      <c r="A15" s="3" t="s">
        <v>7</v>
      </c>
      <c r="B15" s="1">
        <v>14</v>
      </c>
      <c r="C15" s="1"/>
      <c r="D15" s="1"/>
      <c r="E15" s="1">
        <v>0.3</v>
      </c>
      <c r="F15" s="1">
        <v>0.3</v>
      </c>
      <c r="G15" s="1">
        <v>0.3</v>
      </c>
      <c r="H15" s="1">
        <v>0.3</v>
      </c>
      <c r="I15" s="1">
        <v>0.4</v>
      </c>
      <c r="J15" s="1">
        <v>0.7</v>
      </c>
      <c r="K15" s="1">
        <v>0.7</v>
      </c>
      <c r="L15" s="1">
        <v>0.7</v>
      </c>
      <c r="M15" s="1">
        <v>0.7</v>
      </c>
      <c r="N15" s="1">
        <v>0.7</v>
      </c>
      <c r="O15" s="1" t="s">
        <v>18</v>
      </c>
      <c r="P15" s="1" t="s">
        <v>18</v>
      </c>
      <c r="Q15" s="1" t="s">
        <v>18</v>
      </c>
      <c r="R15" s="1" t="s">
        <v>29</v>
      </c>
      <c r="S15" s="8">
        <v>4</v>
      </c>
      <c r="T15" s="1">
        <f>COUNTIF(C15:R15,0.3)</f>
        <v>4</v>
      </c>
      <c r="U15" s="1">
        <f>COUNTIF(C15:R15,0.4)</f>
        <v>1</v>
      </c>
      <c r="V15" s="1">
        <f>COUNTIF(C15:R15,0.7)</f>
        <v>5</v>
      </c>
      <c r="W15" s="1">
        <f t="shared" si="0"/>
        <v>3</v>
      </c>
      <c r="X15" s="1">
        <f t="shared" si="1"/>
        <v>17</v>
      </c>
      <c r="Y15">
        <f t="shared" si="2"/>
        <v>23.52941176470588</v>
      </c>
      <c r="Z15">
        <f t="shared" si="3"/>
        <v>23.52941176470588</v>
      </c>
      <c r="AA15">
        <f t="shared" si="4"/>
        <v>5.8823529411764701</v>
      </c>
      <c r="AB15">
        <f t="shared" si="5"/>
        <v>29.411764705882355</v>
      </c>
      <c r="AC15">
        <f t="shared" si="6"/>
        <v>17.647058823529413</v>
      </c>
    </row>
    <row r="16" spans="1:29" x14ac:dyDescent="0.25">
      <c r="A16" s="3" t="s">
        <v>7</v>
      </c>
      <c r="B16" s="1">
        <v>15</v>
      </c>
      <c r="C16" s="1"/>
      <c r="D16" s="1"/>
      <c r="E16" s="1"/>
      <c r="F16" s="1">
        <v>0.32</v>
      </c>
      <c r="G16" s="1">
        <v>0.32</v>
      </c>
      <c r="H16" s="1" t="s">
        <v>13</v>
      </c>
      <c r="I16" s="1" t="s">
        <v>13</v>
      </c>
      <c r="J16" s="1" t="s">
        <v>13</v>
      </c>
      <c r="K16" s="1" t="s">
        <v>13</v>
      </c>
      <c r="L16" s="1" t="s">
        <v>13</v>
      </c>
      <c r="M16" s="1" t="s">
        <v>13</v>
      </c>
      <c r="N16" s="1" t="s">
        <v>13</v>
      </c>
      <c r="O16" s="1" t="s">
        <v>13</v>
      </c>
      <c r="P16" s="1" t="s">
        <v>13</v>
      </c>
      <c r="Q16" s="1" t="s">
        <v>13</v>
      </c>
      <c r="R16" s="1" t="s">
        <v>13</v>
      </c>
      <c r="S16" s="8" t="s">
        <v>13</v>
      </c>
      <c r="T16" s="1" t="s">
        <v>13</v>
      </c>
      <c r="U16" s="1" t="s">
        <v>13</v>
      </c>
      <c r="V16" s="1" t="s">
        <v>13</v>
      </c>
      <c r="W16" s="1" t="s">
        <v>13</v>
      </c>
      <c r="X16" s="1">
        <f t="shared" si="1"/>
        <v>0</v>
      </c>
    </row>
    <row r="17" spans="1:29" x14ac:dyDescent="0.25">
      <c r="A17" s="3" t="s">
        <v>7</v>
      </c>
      <c r="B17" s="1">
        <v>16</v>
      </c>
      <c r="C17" s="1"/>
      <c r="D17" s="1"/>
      <c r="E17" s="1"/>
      <c r="F17" s="1">
        <v>0.3</v>
      </c>
      <c r="G17" s="1">
        <v>0.3</v>
      </c>
      <c r="H17" s="1" t="s">
        <v>13</v>
      </c>
      <c r="I17" s="1" t="s">
        <v>13</v>
      </c>
      <c r="J17" s="1" t="s">
        <v>13</v>
      </c>
      <c r="K17" s="1" t="s">
        <v>13</v>
      </c>
      <c r="L17" s="1" t="s">
        <v>13</v>
      </c>
      <c r="M17" s="1" t="s">
        <v>13</v>
      </c>
      <c r="N17" s="1" t="s">
        <v>13</v>
      </c>
      <c r="O17" s="1" t="s">
        <v>13</v>
      </c>
      <c r="P17" s="1" t="s">
        <v>13</v>
      </c>
      <c r="Q17" s="1" t="s">
        <v>13</v>
      </c>
      <c r="R17" s="1" t="s">
        <v>13</v>
      </c>
      <c r="S17" s="8" t="s">
        <v>13</v>
      </c>
      <c r="T17" s="1" t="s">
        <v>13</v>
      </c>
      <c r="U17" s="1" t="s">
        <v>13</v>
      </c>
      <c r="V17" s="1" t="s">
        <v>13</v>
      </c>
      <c r="W17" s="1" t="s">
        <v>13</v>
      </c>
      <c r="X17" s="1">
        <f t="shared" si="1"/>
        <v>0</v>
      </c>
    </row>
    <row r="18" spans="1:29" x14ac:dyDescent="0.25">
      <c r="A18" s="3" t="s">
        <v>7</v>
      </c>
      <c r="B18" s="1">
        <v>17</v>
      </c>
      <c r="C18" s="1"/>
      <c r="D18" s="1"/>
      <c r="E18" s="1"/>
      <c r="F18" s="1">
        <v>0.32</v>
      </c>
      <c r="G18" s="1">
        <v>0.32</v>
      </c>
      <c r="H18" s="1">
        <v>0.32</v>
      </c>
      <c r="I18" s="1">
        <v>0.32</v>
      </c>
      <c r="J18" s="1">
        <v>0.5</v>
      </c>
      <c r="K18" s="1">
        <v>0.5</v>
      </c>
      <c r="L18" s="1">
        <v>0.82</v>
      </c>
      <c r="M18" s="1">
        <v>0.82</v>
      </c>
      <c r="N18" s="1">
        <v>0.82</v>
      </c>
      <c r="O18" s="1">
        <v>0.82</v>
      </c>
      <c r="P18" s="1" t="s">
        <v>13</v>
      </c>
      <c r="Q18" s="1" t="s">
        <v>13</v>
      </c>
      <c r="R18" s="1" t="s">
        <v>13</v>
      </c>
      <c r="S18" s="8" t="s">
        <v>13</v>
      </c>
      <c r="T18" s="1" t="s">
        <v>13</v>
      </c>
      <c r="U18" s="1" t="s">
        <v>13</v>
      </c>
      <c r="V18" s="1" t="s">
        <v>13</v>
      </c>
      <c r="W18" s="1" t="s">
        <v>13</v>
      </c>
      <c r="X18" s="1">
        <f t="shared" si="1"/>
        <v>0</v>
      </c>
    </row>
    <row r="19" spans="1:29" x14ac:dyDescent="0.25">
      <c r="A19" s="3" t="s">
        <v>7</v>
      </c>
      <c r="B19" s="1">
        <v>18</v>
      </c>
      <c r="C19" s="1"/>
      <c r="D19" s="1"/>
      <c r="E19" s="1"/>
      <c r="F19" s="1">
        <v>0.34</v>
      </c>
      <c r="G19" s="1">
        <v>0.34</v>
      </c>
      <c r="H19" s="1">
        <v>0.34</v>
      </c>
      <c r="I19" s="1">
        <v>0.44</v>
      </c>
      <c r="J19" s="1">
        <v>0.44</v>
      </c>
      <c r="K19" s="1">
        <v>0.8</v>
      </c>
      <c r="L19" s="1">
        <v>0.8</v>
      </c>
      <c r="M19" s="1">
        <v>0.8</v>
      </c>
      <c r="N19" s="1">
        <v>0.8</v>
      </c>
      <c r="O19" s="1">
        <v>0.8</v>
      </c>
      <c r="P19" s="1" t="s">
        <v>13</v>
      </c>
      <c r="Q19" s="1" t="s">
        <v>13</v>
      </c>
      <c r="R19" s="1" t="s">
        <v>13</v>
      </c>
      <c r="S19" s="8" t="s">
        <v>13</v>
      </c>
      <c r="T19" s="1" t="s">
        <v>13</v>
      </c>
      <c r="U19" s="1" t="s">
        <v>13</v>
      </c>
      <c r="V19" s="1" t="s">
        <v>13</v>
      </c>
      <c r="W19" s="1" t="s">
        <v>13</v>
      </c>
      <c r="X19" s="1">
        <f t="shared" si="1"/>
        <v>0</v>
      </c>
    </row>
    <row r="20" spans="1:29" x14ac:dyDescent="0.25">
      <c r="A20" s="3" t="s">
        <v>7</v>
      </c>
      <c r="B20" s="1">
        <v>19</v>
      </c>
      <c r="C20" s="1"/>
      <c r="D20" s="1"/>
      <c r="E20" s="1"/>
      <c r="F20" s="1">
        <v>0.28000000000000003</v>
      </c>
      <c r="G20" s="1">
        <v>0.28000000000000003</v>
      </c>
      <c r="H20" s="1">
        <v>0.4</v>
      </c>
      <c r="I20" s="1">
        <v>4</v>
      </c>
      <c r="J20" s="1">
        <v>0.7</v>
      </c>
      <c r="K20" s="1">
        <v>0.7</v>
      </c>
      <c r="L20" s="1">
        <v>0.7</v>
      </c>
      <c r="M20" s="1">
        <v>0.7</v>
      </c>
      <c r="N20" s="1" t="s">
        <v>18</v>
      </c>
      <c r="O20" s="1" t="s">
        <v>18</v>
      </c>
      <c r="P20" s="1" t="s">
        <v>18</v>
      </c>
      <c r="Q20" s="1" t="s">
        <v>29</v>
      </c>
      <c r="R20" s="1" t="s">
        <v>29</v>
      </c>
      <c r="S20" s="8">
        <v>5</v>
      </c>
      <c r="T20" s="1">
        <f>COUNTIF(C20:R20,0.28)</f>
        <v>2</v>
      </c>
      <c r="U20" s="1">
        <f>COUNTIF(C20:R20,0.4)</f>
        <v>1</v>
      </c>
      <c r="V20" s="1">
        <f>COUNTIF(C20:R20,0.7)</f>
        <v>4</v>
      </c>
      <c r="W20" s="1">
        <f t="shared" si="0"/>
        <v>3</v>
      </c>
      <c r="X20" s="1">
        <f t="shared" si="1"/>
        <v>15</v>
      </c>
      <c r="Y20">
        <f t="shared" si="2"/>
        <v>33.333333333333329</v>
      </c>
      <c r="Z20">
        <f t="shared" si="3"/>
        <v>13.333333333333334</v>
      </c>
      <c r="AA20">
        <f t="shared" si="4"/>
        <v>6.666666666666667</v>
      </c>
      <c r="AB20">
        <f t="shared" si="5"/>
        <v>26.666666666666668</v>
      </c>
      <c r="AC20">
        <f t="shared" si="6"/>
        <v>20</v>
      </c>
    </row>
    <row r="21" spans="1:29" x14ac:dyDescent="0.25">
      <c r="A21" s="3" t="s">
        <v>5</v>
      </c>
      <c r="B21" s="1">
        <v>20</v>
      </c>
      <c r="C21" s="1">
        <v>0.3</v>
      </c>
      <c r="D21" s="1">
        <v>0.3</v>
      </c>
      <c r="E21" s="1">
        <v>0.48</v>
      </c>
      <c r="F21" s="1">
        <v>0.48</v>
      </c>
      <c r="G21" s="1">
        <v>0.7</v>
      </c>
      <c r="H21" s="1">
        <v>0.7</v>
      </c>
      <c r="I21" s="1">
        <v>0.7</v>
      </c>
      <c r="J21" s="1">
        <v>0.7</v>
      </c>
      <c r="K21" s="1" t="s">
        <v>18</v>
      </c>
      <c r="L21" s="1" t="s">
        <v>18</v>
      </c>
      <c r="M21" s="1" t="s">
        <v>18</v>
      </c>
      <c r="N21" s="1" t="s">
        <v>29</v>
      </c>
      <c r="O21" s="1" t="s">
        <v>29</v>
      </c>
      <c r="P21" s="1" t="s">
        <v>29</v>
      </c>
      <c r="Q21" s="1" t="s">
        <v>29</v>
      </c>
      <c r="R21" s="1" t="s">
        <v>29</v>
      </c>
      <c r="S21" s="8">
        <v>4</v>
      </c>
      <c r="T21" s="1">
        <f>COUNTIF(C21:R21,0.3)</f>
        <v>2</v>
      </c>
      <c r="U21" s="1">
        <f>COUNTIF(C21:R21,0.48)</f>
        <v>2</v>
      </c>
      <c r="V21" s="1">
        <f>COUNTIF(C21:R21,0.7)</f>
        <v>4</v>
      </c>
      <c r="W21" s="1">
        <f t="shared" si="0"/>
        <v>3</v>
      </c>
      <c r="X21" s="1">
        <f t="shared" si="1"/>
        <v>15</v>
      </c>
      <c r="Y21">
        <f t="shared" si="2"/>
        <v>26.666666666666668</v>
      </c>
      <c r="Z21">
        <f t="shared" si="3"/>
        <v>13.333333333333334</v>
      </c>
      <c r="AA21">
        <f t="shared" si="4"/>
        <v>13.333333333333334</v>
      </c>
      <c r="AB21">
        <f t="shared" si="5"/>
        <v>26.666666666666668</v>
      </c>
      <c r="AC21">
        <f t="shared" si="6"/>
        <v>20</v>
      </c>
    </row>
    <row r="22" spans="1:29" x14ac:dyDescent="0.25">
      <c r="A22" s="3" t="s">
        <v>5</v>
      </c>
      <c r="B22" s="1">
        <v>21</v>
      </c>
      <c r="C22" s="1"/>
      <c r="D22" s="1">
        <v>0.28000000000000003</v>
      </c>
      <c r="E22" s="1">
        <v>0.28000000000000003</v>
      </c>
      <c r="F22" s="1">
        <v>0.28000000000000003</v>
      </c>
      <c r="G22" s="1">
        <v>0.6</v>
      </c>
      <c r="H22" s="1">
        <v>0.6</v>
      </c>
      <c r="I22" s="1">
        <v>0.6</v>
      </c>
      <c r="J22" s="1">
        <v>0.6</v>
      </c>
      <c r="K22" s="1" t="s">
        <v>18</v>
      </c>
      <c r="L22" s="1" t="s">
        <v>18</v>
      </c>
      <c r="M22" s="1" t="s">
        <v>18</v>
      </c>
      <c r="N22" s="1" t="s">
        <v>29</v>
      </c>
      <c r="O22" s="1" t="s">
        <v>29</v>
      </c>
      <c r="P22" s="1" t="s">
        <v>29</v>
      </c>
      <c r="Q22" s="1" t="s">
        <v>29</v>
      </c>
      <c r="R22" s="1" t="s">
        <v>29</v>
      </c>
      <c r="S22" s="8">
        <v>5</v>
      </c>
      <c r="T22" s="1">
        <f>COUNTIF(C22:R22,0.28)</f>
        <v>3</v>
      </c>
      <c r="U22" s="1">
        <f>COUNTIF(C22:R22,0)</f>
        <v>0</v>
      </c>
      <c r="V22" s="1">
        <f>COUNTIF(C22:R22,0.6)</f>
        <v>4</v>
      </c>
      <c r="W22" s="1">
        <f t="shared" si="0"/>
        <v>3</v>
      </c>
      <c r="X22" s="1">
        <f t="shared" si="1"/>
        <v>15</v>
      </c>
      <c r="Y22">
        <f t="shared" si="2"/>
        <v>33.333333333333329</v>
      </c>
      <c r="Z22">
        <f t="shared" si="3"/>
        <v>20</v>
      </c>
      <c r="AA22">
        <f t="shared" si="4"/>
        <v>0</v>
      </c>
      <c r="AB22">
        <f t="shared" si="5"/>
        <v>26.666666666666668</v>
      </c>
      <c r="AC22">
        <f t="shared" si="6"/>
        <v>20</v>
      </c>
    </row>
    <row r="23" spans="1:29" x14ac:dyDescent="0.25">
      <c r="A23" s="3" t="s">
        <v>5</v>
      </c>
      <c r="B23" s="1">
        <v>22</v>
      </c>
      <c r="C23" s="1"/>
      <c r="D23" s="1">
        <v>0.3</v>
      </c>
      <c r="E23" s="1">
        <v>0.3</v>
      </c>
      <c r="F23" s="1">
        <v>0.42</v>
      </c>
      <c r="G23" s="1">
        <v>0.42</v>
      </c>
      <c r="H23" s="1">
        <v>0.64</v>
      </c>
      <c r="I23" s="1">
        <v>0.64</v>
      </c>
      <c r="J23" s="1">
        <v>0.64</v>
      </c>
      <c r="K23" s="1">
        <v>0.64</v>
      </c>
      <c r="L23" s="1" t="s">
        <v>18</v>
      </c>
      <c r="M23" s="1" t="s">
        <v>18</v>
      </c>
      <c r="N23" s="1" t="s">
        <v>18</v>
      </c>
      <c r="O23" s="1" t="s">
        <v>29</v>
      </c>
      <c r="P23" s="1" t="s">
        <v>29</v>
      </c>
      <c r="Q23" s="1" t="s">
        <v>29</v>
      </c>
      <c r="R23" s="1" t="s">
        <v>29</v>
      </c>
      <c r="S23" s="8">
        <v>5</v>
      </c>
      <c r="T23" s="1">
        <f>COUNTIF(C23:R23,0.3)</f>
        <v>2</v>
      </c>
      <c r="U23" s="1">
        <f>COUNTIF(C23:R23,0.42)</f>
        <v>2</v>
      </c>
      <c r="V23" s="1">
        <f>COUNTIF(C23:R23,0.64)</f>
        <v>4</v>
      </c>
      <c r="W23" s="1">
        <f t="shared" si="0"/>
        <v>3</v>
      </c>
      <c r="X23" s="1">
        <f t="shared" si="1"/>
        <v>16</v>
      </c>
      <c r="Y23">
        <f t="shared" si="2"/>
        <v>31.25</v>
      </c>
      <c r="Z23">
        <f t="shared" si="3"/>
        <v>12.5</v>
      </c>
      <c r="AA23">
        <f t="shared" si="4"/>
        <v>12.5</v>
      </c>
      <c r="AB23">
        <f t="shared" si="5"/>
        <v>25</v>
      </c>
      <c r="AC23">
        <f t="shared" si="6"/>
        <v>18.75</v>
      </c>
    </row>
    <row r="24" spans="1:29" x14ac:dyDescent="0.25">
      <c r="A24" s="3" t="s">
        <v>5</v>
      </c>
      <c r="B24" s="1">
        <v>23</v>
      </c>
      <c r="C24" s="1"/>
      <c r="D24" s="1">
        <v>0.3</v>
      </c>
      <c r="E24" s="1">
        <v>0.3</v>
      </c>
      <c r="F24" s="1">
        <v>0.46</v>
      </c>
      <c r="G24" s="1">
        <v>0.46</v>
      </c>
      <c r="H24" s="1">
        <v>0.7</v>
      </c>
      <c r="I24" s="1">
        <v>0.7</v>
      </c>
      <c r="J24" s="1">
        <v>0.7</v>
      </c>
      <c r="K24" s="1" t="s">
        <v>18</v>
      </c>
      <c r="L24" s="1" t="s">
        <v>18</v>
      </c>
      <c r="M24" s="1" t="s">
        <v>18</v>
      </c>
      <c r="N24" s="1" t="s">
        <v>29</v>
      </c>
      <c r="O24" s="1" t="s">
        <v>29</v>
      </c>
      <c r="P24" s="1" t="s">
        <v>29</v>
      </c>
      <c r="Q24" s="1" t="s">
        <v>29</v>
      </c>
      <c r="R24" s="1" t="s">
        <v>29</v>
      </c>
      <c r="S24" s="8">
        <v>5</v>
      </c>
      <c r="T24" s="1">
        <f>COUNTIF(C24:R24,0.3)</f>
        <v>2</v>
      </c>
      <c r="U24" s="1">
        <f>COUNTIF(C24:R24,0.46)</f>
        <v>2</v>
      </c>
      <c r="V24" s="1">
        <f>COUNTIF(C24:R24,0.7)</f>
        <v>3</v>
      </c>
      <c r="W24" s="1">
        <f t="shared" si="0"/>
        <v>3</v>
      </c>
      <c r="X24" s="1">
        <f t="shared" si="1"/>
        <v>15</v>
      </c>
      <c r="Y24">
        <f t="shared" si="2"/>
        <v>33.333333333333329</v>
      </c>
      <c r="Z24">
        <f t="shared" si="3"/>
        <v>13.333333333333334</v>
      </c>
      <c r="AA24">
        <f t="shared" si="4"/>
        <v>13.333333333333334</v>
      </c>
      <c r="AB24">
        <f t="shared" si="5"/>
        <v>20</v>
      </c>
      <c r="AC24">
        <f t="shared" si="6"/>
        <v>20</v>
      </c>
    </row>
    <row r="25" spans="1:29" x14ac:dyDescent="0.25">
      <c r="A25" s="3" t="s">
        <v>7</v>
      </c>
      <c r="B25" s="1">
        <v>24</v>
      </c>
      <c r="C25" s="1"/>
      <c r="D25" s="1"/>
      <c r="E25" s="1">
        <v>0.28000000000000003</v>
      </c>
      <c r="F25" s="1">
        <v>0.28000000000000003</v>
      </c>
      <c r="G25" s="1">
        <v>0.28000000000000003</v>
      </c>
      <c r="H25" s="1">
        <v>0.44</v>
      </c>
      <c r="I25" s="1">
        <v>0.7</v>
      </c>
      <c r="J25" s="1">
        <v>0.7</v>
      </c>
      <c r="K25" s="1">
        <v>0.7</v>
      </c>
      <c r="L25" s="1">
        <v>0.7</v>
      </c>
      <c r="M25" s="1" t="s">
        <v>18</v>
      </c>
      <c r="N25" s="1" t="s">
        <v>18</v>
      </c>
      <c r="O25" s="1" t="s">
        <v>18</v>
      </c>
      <c r="P25" s="1" t="s">
        <v>29</v>
      </c>
      <c r="Q25" s="1" t="s">
        <v>29</v>
      </c>
      <c r="R25" s="1" t="s">
        <v>29</v>
      </c>
      <c r="S25" s="8">
        <v>4</v>
      </c>
      <c r="T25" s="1">
        <f>COUNTIF(C25:R25,0.28)</f>
        <v>3</v>
      </c>
      <c r="U25" s="1">
        <f>COUNTIF(C25:R25,0.44)</f>
        <v>1</v>
      </c>
      <c r="V25" s="1">
        <f>COUNTIF(C25:R25,0.7)</f>
        <v>4</v>
      </c>
      <c r="W25" s="1">
        <f t="shared" si="0"/>
        <v>3</v>
      </c>
      <c r="X25" s="1">
        <f t="shared" si="1"/>
        <v>15</v>
      </c>
      <c r="Y25">
        <f t="shared" si="2"/>
        <v>26.666666666666668</v>
      </c>
      <c r="Z25">
        <f t="shared" si="3"/>
        <v>20</v>
      </c>
      <c r="AA25">
        <f t="shared" si="4"/>
        <v>6.666666666666667</v>
      </c>
      <c r="AB25">
        <f t="shared" si="5"/>
        <v>26.666666666666668</v>
      </c>
      <c r="AC25">
        <f t="shared" si="6"/>
        <v>20</v>
      </c>
    </row>
    <row r="26" spans="1:29" x14ac:dyDescent="0.25">
      <c r="A26" s="3" t="s">
        <v>5</v>
      </c>
      <c r="B26" s="1">
        <v>25</v>
      </c>
      <c r="C26" s="1">
        <v>0.28000000000000003</v>
      </c>
      <c r="D26" s="1">
        <v>0.28000000000000003</v>
      </c>
      <c r="E26" s="1">
        <v>0.28000000000000003</v>
      </c>
      <c r="F26" s="1">
        <v>0.28000000000000003</v>
      </c>
      <c r="G26" s="1">
        <v>0.28000000000000003</v>
      </c>
      <c r="H26" s="1">
        <v>0.64</v>
      </c>
      <c r="I26" s="1">
        <v>0.64</v>
      </c>
      <c r="J26" s="1">
        <v>0.64</v>
      </c>
      <c r="K26" s="1" t="s">
        <v>13</v>
      </c>
      <c r="L26" s="1" t="s">
        <v>13</v>
      </c>
      <c r="M26" s="1" t="s">
        <v>13</v>
      </c>
      <c r="N26" s="1" t="s">
        <v>13</v>
      </c>
      <c r="O26" s="1" t="s">
        <v>13</v>
      </c>
      <c r="P26" s="1" t="s">
        <v>13</v>
      </c>
      <c r="Q26" s="1" t="s">
        <v>13</v>
      </c>
      <c r="R26" s="1" t="s">
        <v>13</v>
      </c>
      <c r="S26" s="8" t="s">
        <v>13</v>
      </c>
      <c r="T26" s="1" t="s">
        <v>13</v>
      </c>
      <c r="U26" s="1" t="s">
        <v>13</v>
      </c>
      <c r="V26" s="1" t="s">
        <v>13</v>
      </c>
      <c r="W26" s="1" t="s">
        <v>13</v>
      </c>
      <c r="X26" s="1">
        <f t="shared" si="1"/>
        <v>0</v>
      </c>
    </row>
    <row r="27" spans="1:29" x14ac:dyDescent="0.25">
      <c r="A27" s="3" t="s">
        <v>5</v>
      </c>
      <c r="B27" s="1">
        <v>26</v>
      </c>
      <c r="C27" s="1">
        <v>0.3</v>
      </c>
      <c r="D27" s="1">
        <v>0.3</v>
      </c>
      <c r="E27" s="1">
        <v>0.48</v>
      </c>
      <c r="F27" s="1">
        <v>0.48</v>
      </c>
      <c r="G27" s="1">
        <v>0.7</v>
      </c>
      <c r="H27" s="1">
        <v>0.7</v>
      </c>
      <c r="I27" s="1">
        <v>0.7</v>
      </c>
      <c r="J27" s="1">
        <v>0.7</v>
      </c>
      <c r="K27" s="1" t="s">
        <v>18</v>
      </c>
      <c r="L27" s="1" t="s">
        <v>18</v>
      </c>
      <c r="M27" s="1" t="s">
        <v>18</v>
      </c>
      <c r="N27" s="1" t="s">
        <v>29</v>
      </c>
      <c r="O27" s="1" t="s">
        <v>29</v>
      </c>
      <c r="P27" s="1" t="s">
        <v>29</v>
      </c>
      <c r="Q27" s="1" t="s">
        <v>29</v>
      </c>
      <c r="R27" s="1" t="s">
        <v>29</v>
      </c>
      <c r="S27" s="8">
        <v>4</v>
      </c>
      <c r="T27" s="1">
        <f>COUNTIF(C27:R27,0.3)</f>
        <v>2</v>
      </c>
      <c r="U27" s="1">
        <f>COUNTIF(C27:R27,0.48)</f>
        <v>2</v>
      </c>
      <c r="V27" s="1">
        <f>COUNTIF(C27:R27,0.7)</f>
        <v>4</v>
      </c>
      <c r="W27" s="1">
        <f t="shared" si="0"/>
        <v>3</v>
      </c>
      <c r="X27" s="1">
        <f t="shared" si="1"/>
        <v>15</v>
      </c>
      <c r="Y27">
        <f t="shared" si="2"/>
        <v>26.666666666666668</v>
      </c>
      <c r="Z27">
        <f t="shared" si="3"/>
        <v>13.333333333333334</v>
      </c>
      <c r="AA27">
        <f t="shared" si="4"/>
        <v>13.333333333333334</v>
      </c>
      <c r="AB27">
        <f t="shared" si="5"/>
        <v>26.666666666666668</v>
      </c>
      <c r="AC27">
        <f t="shared" si="6"/>
        <v>20</v>
      </c>
    </row>
    <row r="28" spans="1:29" x14ac:dyDescent="0.25">
      <c r="A28" s="3" t="s">
        <v>5</v>
      </c>
      <c r="B28" s="1">
        <v>27</v>
      </c>
      <c r="C28" s="1"/>
      <c r="D28" s="1">
        <v>0.28000000000000003</v>
      </c>
      <c r="E28" s="1">
        <v>0.28000000000000003</v>
      </c>
      <c r="F28" s="1">
        <v>0.28000000000000003</v>
      </c>
      <c r="G28" s="1">
        <v>0.28000000000000003</v>
      </c>
      <c r="H28" s="1">
        <v>0.7</v>
      </c>
      <c r="I28" s="1">
        <v>0.7</v>
      </c>
      <c r="J28" s="1">
        <v>0.7</v>
      </c>
      <c r="K28" s="1">
        <v>0.7</v>
      </c>
      <c r="L28" s="1" t="s">
        <v>13</v>
      </c>
      <c r="M28" s="1" t="s">
        <v>13</v>
      </c>
      <c r="N28" s="1" t="s">
        <v>13</v>
      </c>
      <c r="O28" s="1" t="s">
        <v>13</v>
      </c>
      <c r="P28" s="1" t="s">
        <v>13</v>
      </c>
      <c r="Q28" s="1" t="s">
        <v>13</v>
      </c>
      <c r="R28" s="1" t="s">
        <v>13</v>
      </c>
      <c r="S28" s="8" t="s">
        <v>13</v>
      </c>
      <c r="T28" s="1" t="s">
        <v>13</v>
      </c>
      <c r="U28" s="1" t="s">
        <v>13</v>
      </c>
      <c r="V28" s="1" t="s">
        <v>13</v>
      </c>
      <c r="W28" s="1" t="s">
        <v>13</v>
      </c>
      <c r="X28" s="1">
        <f t="shared" si="1"/>
        <v>0</v>
      </c>
    </row>
    <row r="29" spans="1:29" x14ac:dyDescent="0.25">
      <c r="A29" s="3" t="s">
        <v>5</v>
      </c>
      <c r="B29" s="1">
        <v>28</v>
      </c>
      <c r="C29" s="1"/>
      <c r="D29" s="1">
        <v>0.28000000000000003</v>
      </c>
      <c r="E29" s="1">
        <v>0.28000000000000003</v>
      </c>
      <c r="F29" s="1">
        <v>0.28000000000000003</v>
      </c>
      <c r="G29" s="1">
        <v>0.6</v>
      </c>
      <c r="H29" s="1">
        <v>0.6</v>
      </c>
      <c r="I29" s="1">
        <v>0.6</v>
      </c>
      <c r="J29" s="1">
        <v>0.6</v>
      </c>
      <c r="K29" s="1" t="s">
        <v>18</v>
      </c>
      <c r="L29" s="1" t="s">
        <v>18</v>
      </c>
      <c r="M29" s="1" t="s">
        <v>18</v>
      </c>
      <c r="N29" s="1" t="s">
        <v>29</v>
      </c>
      <c r="O29" s="1" t="s">
        <v>29</v>
      </c>
      <c r="P29" s="1" t="s">
        <v>29</v>
      </c>
      <c r="Q29" s="1" t="s">
        <v>29</v>
      </c>
      <c r="R29" s="1" t="s">
        <v>29</v>
      </c>
      <c r="S29" s="8">
        <v>5</v>
      </c>
      <c r="T29" s="1">
        <f t="shared" ref="T29" si="8">COUNTIF(C29:R29,0.28)</f>
        <v>3</v>
      </c>
      <c r="U29" s="1">
        <f>COUNTIF(C29:R29,0)</f>
        <v>0</v>
      </c>
      <c r="V29" s="1">
        <f>COUNTIF(C29:R29,0.6)</f>
        <v>4</v>
      </c>
      <c r="W29" s="1">
        <f t="shared" si="0"/>
        <v>3</v>
      </c>
      <c r="X29" s="1">
        <f t="shared" si="1"/>
        <v>15</v>
      </c>
      <c r="Y29">
        <f t="shared" si="2"/>
        <v>33.333333333333329</v>
      </c>
      <c r="Z29">
        <f t="shared" si="3"/>
        <v>20</v>
      </c>
      <c r="AA29">
        <f t="shared" si="4"/>
        <v>0</v>
      </c>
      <c r="AB29">
        <f t="shared" si="5"/>
        <v>26.666666666666668</v>
      </c>
      <c r="AC29">
        <f t="shared" si="6"/>
        <v>20</v>
      </c>
    </row>
    <row r="30" spans="1:29" x14ac:dyDescent="0.25">
      <c r="A30" s="3" t="s">
        <v>5</v>
      </c>
      <c r="B30" s="1">
        <v>29</v>
      </c>
      <c r="C30" s="1"/>
      <c r="D30" s="1">
        <v>0.3</v>
      </c>
      <c r="E30" s="1">
        <v>0.3</v>
      </c>
      <c r="F30" s="1">
        <v>0.42</v>
      </c>
      <c r="G30" s="1">
        <v>0.42</v>
      </c>
      <c r="H30" s="1">
        <v>0.64</v>
      </c>
      <c r="I30" s="1">
        <v>0.64</v>
      </c>
      <c r="J30" s="1">
        <v>0.64</v>
      </c>
      <c r="K30" s="1">
        <v>0.64</v>
      </c>
      <c r="L30" s="1" t="s">
        <v>18</v>
      </c>
      <c r="M30" s="1" t="s">
        <v>18</v>
      </c>
      <c r="N30" s="1" t="s">
        <v>18</v>
      </c>
      <c r="O30" s="1" t="s">
        <v>29</v>
      </c>
      <c r="P30" s="1" t="s">
        <v>29</v>
      </c>
      <c r="Q30" s="1" t="s">
        <v>29</v>
      </c>
      <c r="R30" s="1" t="s">
        <v>29</v>
      </c>
      <c r="S30" s="8">
        <v>5</v>
      </c>
      <c r="T30" s="1">
        <f>COUNTIF(C30:R30,0.3)</f>
        <v>2</v>
      </c>
      <c r="U30" s="1">
        <f>COUNTIF(C30:R30,42)</f>
        <v>0</v>
      </c>
      <c r="V30" s="1">
        <f>COUNTIF(C30:R30,0.64)</f>
        <v>4</v>
      </c>
      <c r="W30" s="1">
        <f t="shared" si="0"/>
        <v>3</v>
      </c>
      <c r="X30" s="1">
        <f t="shared" si="1"/>
        <v>14</v>
      </c>
      <c r="Y30">
        <f t="shared" si="2"/>
        <v>35.714285714285715</v>
      </c>
      <c r="Z30">
        <f t="shared" si="3"/>
        <v>14.285714285714285</v>
      </c>
      <c r="AA30">
        <f t="shared" si="4"/>
        <v>0</v>
      </c>
      <c r="AB30">
        <f t="shared" si="5"/>
        <v>28.571428571428569</v>
      </c>
      <c r="AC30">
        <f t="shared" si="6"/>
        <v>21.428571428571427</v>
      </c>
    </row>
    <row r="31" spans="1:29" x14ac:dyDescent="0.25">
      <c r="A31" s="3" t="s">
        <v>5</v>
      </c>
      <c r="B31" s="1">
        <v>30</v>
      </c>
      <c r="C31" s="1"/>
      <c r="D31" s="1">
        <v>0.28000000000000003</v>
      </c>
      <c r="E31" s="1">
        <v>0.28000000000000003</v>
      </c>
      <c r="F31" s="1">
        <v>0.28000000000000003</v>
      </c>
      <c r="G31" s="1">
        <v>0.6</v>
      </c>
      <c r="H31" s="1">
        <v>0.6</v>
      </c>
      <c r="I31" s="1">
        <v>0.6</v>
      </c>
      <c r="J31" s="1">
        <v>0.6</v>
      </c>
      <c r="K31" s="1" t="s">
        <v>18</v>
      </c>
      <c r="L31" s="1" t="s">
        <v>18</v>
      </c>
      <c r="M31" s="1" t="s">
        <v>18</v>
      </c>
      <c r="N31" s="1" t="s">
        <v>29</v>
      </c>
      <c r="O31" s="1" t="s">
        <v>29</v>
      </c>
      <c r="P31" s="1" t="s">
        <v>29</v>
      </c>
      <c r="Q31" s="1" t="s">
        <v>29</v>
      </c>
      <c r="R31" s="1" t="s">
        <v>29</v>
      </c>
      <c r="S31" s="8">
        <v>5</v>
      </c>
      <c r="T31" s="1">
        <f t="shared" ref="T31" si="9">COUNTIF(C31:R31,0.28)</f>
        <v>3</v>
      </c>
      <c r="U31" s="1">
        <f>COUNTIF(C31:R31,0)</f>
        <v>0</v>
      </c>
      <c r="V31" s="1">
        <f>COUNTIF(C31:R31,0.6)</f>
        <v>4</v>
      </c>
      <c r="W31" s="1">
        <f t="shared" si="0"/>
        <v>3</v>
      </c>
      <c r="X31" s="1">
        <f t="shared" si="1"/>
        <v>15</v>
      </c>
      <c r="Y31">
        <f t="shared" si="2"/>
        <v>33.333333333333329</v>
      </c>
      <c r="Z31">
        <f t="shared" si="3"/>
        <v>20</v>
      </c>
      <c r="AA31">
        <f t="shared" si="4"/>
        <v>0</v>
      </c>
      <c r="AB31">
        <f t="shared" si="5"/>
        <v>26.666666666666668</v>
      </c>
      <c r="AC31">
        <f t="shared" si="6"/>
        <v>20</v>
      </c>
    </row>
    <row r="32" spans="1:2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 t="s">
        <v>77</v>
      </c>
      <c r="R32">
        <f>SUM(S2:W30)</f>
        <v>291</v>
      </c>
      <c r="S32" s="1">
        <f>SUM(S2:S31)</f>
        <v>90</v>
      </c>
      <c r="T32" s="1">
        <f>SUM(T2:T31)</f>
        <v>53</v>
      </c>
      <c r="U32" s="1">
        <f t="shared" ref="U32:X32" si="10">SUM(U2:U31)</f>
        <v>24</v>
      </c>
      <c r="V32" s="1">
        <f t="shared" si="10"/>
        <v>79</v>
      </c>
      <c r="W32" s="1">
        <f t="shared" si="10"/>
        <v>60</v>
      </c>
      <c r="X32" s="1">
        <f t="shared" si="10"/>
        <v>306</v>
      </c>
    </row>
    <row r="33" spans="1:2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 t="s">
        <v>78</v>
      </c>
      <c r="R33" s="10">
        <f>AVERAGE(S2:W30)</f>
        <v>3.0631578947368423</v>
      </c>
      <c r="S33" s="6">
        <f>AVERAGE(S2:S31)</f>
        <v>4.5</v>
      </c>
      <c r="T33" s="6">
        <f>AVERAGE(T2:T31)</f>
        <v>2.65</v>
      </c>
      <c r="U33" s="6">
        <f t="shared" ref="U33:X33" si="11">AVERAGE(U2:U31)</f>
        <v>1.2</v>
      </c>
      <c r="V33" s="6">
        <f t="shared" si="11"/>
        <v>3.95</v>
      </c>
      <c r="W33" s="6">
        <f t="shared" si="11"/>
        <v>3</v>
      </c>
      <c r="X33" s="6">
        <f t="shared" si="11"/>
        <v>10.551724137931034</v>
      </c>
      <c r="Y33" s="6">
        <f>AVERAGE(Y2:Y31)</f>
        <v>29.503851540616246</v>
      </c>
      <c r="Z33" s="6">
        <f>AVERAGE(Z2:Z31)</f>
        <v>17.265756302521009</v>
      </c>
      <c r="AA33" s="6">
        <f t="shared" ref="AA33:AC33" si="12">AVERAGE(AA2:AA31)</f>
        <v>7.7732843137254903</v>
      </c>
      <c r="AB33" s="6">
        <f t="shared" si="12"/>
        <v>25.815826330532218</v>
      </c>
      <c r="AC33" s="6">
        <f t="shared" si="12"/>
        <v>19.64128151260504</v>
      </c>
    </row>
    <row r="34" spans="1:2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 t="s">
        <v>79</v>
      </c>
      <c r="R34">
        <f>STDEV(S2:W30)</f>
        <v>1.2531706707879735</v>
      </c>
      <c r="S34" s="6">
        <f>STDEV(S2:S31)</f>
        <v>0.51298917604257699</v>
      </c>
      <c r="T34" s="6">
        <f>STDEV(T2:T31)</f>
        <v>0.67082039324993736</v>
      </c>
      <c r="U34" s="6">
        <f t="shared" ref="U34:X34" si="13">STDEV(U2:U31)</f>
        <v>0.83350875346649067</v>
      </c>
      <c r="V34" s="6">
        <f t="shared" si="13"/>
        <v>0.39403446282620608</v>
      </c>
      <c r="W34" s="6">
        <f t="shared" si="13"/>
        <v>0.32444284226152509</v>
      </c>
      <c r="X34" s="6">
        <f t="shared" si="13"/>
        <v>7.2238998514680004</v>
      </c>
      <c r="Y34" s="1"/>
      <c r="Z34" s="1"/>
      <c r="AA34" s="1"/>
      <c r="AB34" s="1"/>
    </row>
    <row r="35" spans="1:2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 t="s">
        <v>80</v>
      </c>
      <c r="R35">
        <f ca="1">R34:R35/(SQRT(COUNT(S2:W30)))</f>
        <v>0</v>
      </c>
      <c r="S35" s="6">
        <f>S34/(SQRT(COUNT(S2:S31)))</f>
        <v>0.11470786693528086</v>
      </c>
      <c r="T35" s="6">
        <f>T34/(SQRT(COUNT(T2:T31)))</f>
        <v>0.15000000000000011</v>
      </c>
      <c r="U35" s="6">
        <f t="shared" ref="U35:X35" si="14">U34/(SQRT(COUNT(U2:U31)))</f>
        <v>0.18637822325921866</v>
      </c>
      <c r="V35" s="6">
        <f t="shared" si="14"/>
        <v>8.8108784435701068E-2</v>
      </c>
      <c r="W35" s="6">
        <f t="shared" si="14"/>
        <v>7.2547625011001163E-2</v>
      </c>
      <c r="X35" s="6">
        <f t="shared" si="14"/>
        <v>1.3414445258755052</v>
      </c>
      <c r="Y35" s="1"/>
      <c r="Z35" s="1"/>
      <c r="AA35" s="1"/>
      <c r="AB35" s="1"/>
    </row>
    <row r="36" spans="1:29" x14ac:dyDescent="0.25">
      <c r="R36" s="1" t="s">
        <v>87</v>
      </c>
      <c r="S36">
        <f>COUNTIF(S2:S31,"dead")</f>
        <v>10</v>
      </c>
      <c r="T36" s="1"/>
      <c r="U36" s="1"/>
      <c r="V36" s="1"/>
      <c r="W36" s="1"/>
      <c r="X36" s="1"/>
      <c r="Y36" s="1"/>
      <c r="Z36" s="1"/>
      <c r="AA36" s="1"/>
      <c r="AB36" s="1"/>
    </row>
    <row r="37" spans="1:29" x14ac:dyDescent="0.25">
      <c r="S37" s="8"/>
      <c r="T37" s="1"/>
      <c r="U37" s="1"/>
      <c r="V37" s="1"/>
      <c r="W37" s="1"/>
      <c r="X37" s="1"/>
      <c r="Y37" s="1"/>
      <c r="Z37" s="1"/>
      <c r="AA37" s="1"/>
      <c r="AB3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workbookViewId="0">
      <selection activeCell="K15" sqref="K15"/>
    </sheetView>
  </sheetViews>
  <sheetFormatPr defaultRowHeight="15" x14ac:dyDescent="0.25"/>
  <cols>
    <col min="1" max="1" width="12.140625" bestFit="1" customWidth="1"/>
  </cols>
  <sheetData>
    <row r="1" spans="1:21" x14ac:dyDescent="0.25">
      <c r="A1" s="27" t="s">
        <v>81</v>
      </c>
      <c r="B1" s="27"/>
      <c r="C1" s="27"/>
      <c r="D1" s="27"/>
      <c r="E1" s="27"/>
      <c r="F1" s="27"/>
      <c r="G1" s="27"/>
      <c r="I1" s="27" t="s">
        <v>80</v>
      </c>
      <c r="J1" s="27"/>
      <c r="K1" s="27"/>
      <c r="L1" s="27"/>
      <c r="M1" s="27"/>
      <c r="N1" s="27"/>
      <c r="P1" s="27" t="s">
        <v>79</v>
      </c>
      <c r="Q1" s="27"/>
      <c r="R1" s="27"/>
      <c r="S1" s="27"/>
      <c r="T1" s="27"/>
      <c r="U1" s="27"/>
    </row>
    <row r="2" spans="1:21" x14ac:dyDescent="0.25">
      <c r="B2">
        <v>18</v>
      </c>
      <c r="C2">
        <v>20</v>
      </c>
      <c r="D2">
        <v>23</v>
      </c>
      <c r="E2">
        <v>24</v>
      </c>
      <c r="F2">
        <v>27</v>
      </c>
      <c r="J2">
        <v>18</v>
      </c>
      <c r="K2">
        <v>20</v>
      </c>
      <c r="L2">
        <v>23</v>
      </c>
      <c r="M2">
        <v>24</v>
      </c>
      <c r="N2">
        <v>27</v>
      </c>
      <c r="Q2">
        <v>18</v>
      </c>
      <c r="R2">
        <v>20</v>
      </c>
      <c r="S2">
        <v>23</v>
      </c>
      <c r="T2">
        <v>24</v>
      </c>
      <c r="U2">
        <v>27</v>
      </c>
    </row>
    <row r="3" spans="1:21" x14ac:dyDescent="0.25">
      <c r="A3" s="7" t="s">
        <v>89</v>
      </c>
      <c r="B3" s="10">
        <f>'18C'!BG33</f>
        <v>8.8947368421052637</v>
      </c>
      <c r="C3" s="10">
        <f>'20C'!AW33</f>
        <v>7.25</v>
      </c>
      <c r="D3" s="10">
        <f>'23C'!AK33</f>
        <v>6.68</v>
      </c>
      <c r="E3" s="10">
        <f>'24C'!AK33</f>
        <v>5.85</v>
      </c>
      <c r="F3" s="10">
        <f>'27C'!S33</f>
        <v>4.5</v>
      </c>
      <c r="I3" s="7" t="s">
        <v>72</v>
      </c>
      <c r="J3" s="10">
        <f>'18C'!BG35</f>
        <v>0.18566675867119931</v>
      </c>
      <c r="K3" s="10">
        <f>'20C'!AW35</f>
        <v>0.12301048307916045</v>
      </c>
      <c r="L3" s="10">
        <f>'23C'!AK35</f>
        <v>0.2360790827950105</v>
      </c>
      <c r="M3" s="10">
        <f>'24C'!AK35</f>
        <v>0.16662280124501785</v>
      </c>
      <c r="N3" s="10">
        <f>'27C'!S35</f>
        <v>0.11470786693528086</v>
      </c>
      <c r="P3" s="7" t="s">
        <v>72</v>
      </c>
      <c r="Q3" s="10">
        <f>'18C'!BG34</f>
        <v>0.80930263822251192</v>
      </c>
      <c r="R3" s="10">
        <f>'20C'!AW34</f>
        <v>0.5501196042201808</v>
      </c>
      <c r="S3" s="10">
        <f>'23C'!AK34</f>
        <v>1.1803954139750525</v>
      </c>
      <c r="T3" s="10">
        <f>'24C'!AK34</f>
        <v>0.74515982037059303</v>
      </c>
      <c r="U3" s="10">
        <f>'27C'!S34</f>
        <v>0.51298917604257699</v>
      </c>
    </row>
    <row r="4" spans="1:21" x14ac:dyDescent="0.25">
      <c r="A4" s="3" t="s">
        <v>90</v>
      </c>
      <c r="B4" s="10">
        <f>'18C'!BH33</f>
        <v>7.1052631578947372</v>
      </c>
      <c r="C4" s="10">
        <f>'20C'!AX33</f>
        <v>4.0999999999999996</v>
      </c>
      <c r="D4" s="10">
        <f>'23C'!AL33</f>
        <v>3.96</v>
      </c>
      <c r="E4" s="10">
        <f>'24C'!AL33</f>
        <v>3</v>
      </c>
      <c r="F4" s="10">
        <f>'27C'!T33</f>
        <v>2.65</v>
      </c>
      <c r="I4" s="3" t="s">
        <v>73</v>
      </c>
      <c r="J4" s="10">
        <f>'18C'!BH35</f>
        <v>0.35782593077844099</v>
      </c>
      <c r="K4" s="10">
        <f>'20C'!AX35</f>
        <v>0.10000000000000014</v>
      </c>
      <c r="L4" s="10">
        <f>'23C'!AL35</f>
        <v>0.15790292376436005</v>
      </c>
      <c r="M4" s="10">
        <f>'24C'!AL35</f>
        <v>0.10259783520851541</v>
      </c>
      <c r="N4" s="10">
        <f>'27C'!T35</f>
        <v>0.15000000000000011</v>
      </c>
      <c r="P4" s="3" t="s">
        <v>73</v>
      </c>
      <c r="Q4" s="10">
        <f>'18C'!BH34</f>
        <v>1.5597270716416047</v>
      </c>
      <c r="R4" s="10">
        <f>'20C'!AX34</f>
        <v>0.44721359549995859</v>
      </c>
      <c r="S4" s="10">
        <f>'23C'!AL34</f>
        <v>0.78951461882180018</v>
      </c>
      <c r="T4" s="10">
        <f>'24C'!AL34</f>
        <v>0.45883146774112354</v>
      </c>
      <c r="U4" s="10">
        <f>'27C'!T34</f>
        <v>0.67082039324993736</v>
      </c>
    </row>
    <row r="5" spans="1:21" x14ac:dyDescent="0.25">
      <c r="A5" s="3" t="s">
        <v>91</v>
      </c>
      <c r="B5" s="10">
        <f>'18C'!BI33</f>
        <v>5.3157894736842106</v>
      </c>
      <c r="C5" s="10">
        <f>'20C'!AY33</f>
        <v>3.4</v>
      </c>
      <c r="D5" s="10">
        <f>'23C'!AM33</f>
        <v>3.08</v>
      </c>
      <c r="E5" s="10">
        <f>'24C'!AM33</f>
        <v>2.2999999999999998</v>
      </c>
      <c r="F5" s="10">
        <f>'27C'!U33</f>
        <v>1.2</v>
      </c>
      <c r="I5" s="3" t="s">
        <v>74</v>
      </c>
      <c r="J5" s="10">
        <f>'18C'!BI35</f>
        <v>0.39774680872823254</v>
      </c>
      <c r="K5" s="10">
        <f>'20C'!AY35</f>
        <v>0.13377121081198784</v>
      </c>
      <c r="L5" s="10">
        <f>'23C'!AM35</f>
        <v>0.16248076809271922</v>
      </c>
      <c r="M5" s="10">
        <f>'24C'!AM35</f>
        <v>0.20647416048350559</v>
      </c>
      <c r="N5" s="10">
        <f>'27C'!U35</f>
        <v>0.18637822325921866</v>
      </c>
      <c r="P5" s="3" t="s">
        <v>74</v>
      </c>
      <c r="Q5" s="10">
        <f>'18C'!BI34</f>
        <v>1.7337381443621673</v>
      </c>
      <c r="R5" s="10">
        <f>'20C'!AY34</f>
        <v>0.5982430416161193</v>
      </c>
      <c r="S5" s="10">
        <f>'23C'!AM34</f>
        <v>0.81240384046359615</v>
      </c>
      <c r="T5" s="10">
        <f>'24C'!AM34</f>
        <v>0.92338051687663869</v>
      </c>
      <c r="U5" s="10">
        <f>'27C'!U34</f>
        <v>0.83350875346649067</v>
      </c>
    </row>
    <row r="6" spans="1:21" x14ac:dyDescent="0.25">
      <c r="A6" s="3" t="s">
        <v>92</v>
      </c>
      <c r="B6" s="10">
        <f>'18C'!BJ33</f>
        <v>11.105263157894736</v>
      </c>
      <c r="C6" s="10">
        <f>'20C'!AZ33</f>
        <v>8.1999999999999993</v>
      </c>
      <c r="D6" s="10">
        <f>'23C'!AN33</f>
        <v>5.44</v>
      </c>
      <c r="E6" s="10">
        <f>'24C'!AN33</f>
        <v>5.35</v>
      </c>
      <c r="F6" s="10">
        <f>'27C'!V33</f>
        <v>3.95</v>
      </c>
      <c r="I6" s="3" t="s">
        <v>75</v>
      </c>
      <c r="J6" s="10">
        <f>'18C'!BJ35</f>
        <v>0.70459949572011205</v>
      </c>
      <c r="K6" s="10">
        <f>'20C'!AZ35</f>
        <v>0.59205262923955815</v>
      </c>
      <c r="L6" s="10">
        <f>'23C'!AN35</f>
        <v>0.21664102412362549</v>
      </c>
      <c r="M6" s="10">
        <f>'24C'!AN35</f>
        <v>0.16662280124501785</v>
      </c>
      <c r="N6" s="10">
        <f>'27C'!V35</f>
        <v>8.8108784435701068E-2</v>
      </c>
      <c r="P6" s="3" t="s">
        <v>75</v>
      </c>
      <c r="Q6" s="10">
        <f>'18C'!BJ34</f>
        <v>3.0712779975136879</v>
      </c>
      <c r="R6" s="10">
        <f>'20C'!AZ34</f>
        <v>2.6477398504742635</v>
      </c>
      <c r="S6" s="10">
        <f>'23C'!AN34</f>
        <v>1.0832051206181275</v>
      </c>
      <c r="T6" s="10">
        <f>'24C'!AN34</f>
        <v>0.74515982037059303</v>
      </c>
      <c r="U6" s="10">
        <f>'27C'!V34</f>
        <v>0.39403446282620608</v>
      </c>
    </row>
    <row r="7" spans="1:21" x14ac:dyDescent="0.25">
      <c r="A7" s="3" t="s">
        <v>93</v>
      </c>
      <c r="B7" s="10">
        <f>'18C'!BK33</f>
        <v>9.1578947368421044</v>
      </c>
      <c r="C7" s="10">
        <f>'20C'!BA33</f>
        <v>7.1</v>
      </c>
      <c r="D7" s="10">
        <f>'23C'!AO33</f>
        <v>4.92</v>
      </c>
      <c r="E7" s="10">
        <f>'24C'!AO33</f>
        <v>4.5999999999999996</v>
      </c>
      <c r="F7" s="10">
        <f>'27C'!W33</f>
        <v>3</v>
      </c>
      <c r="I7" s="3" t="s">
        <v>76</v>
      </c>
      <c r="J7" s="10">
        <f>'18C'!BK35</f>
        <v>0.20609368639422335</v>
      </c>
      <c r="K7" s="10">
        <f>'20C'!BA35</f>
        <v>0.27047716121114918</v>
      </c>
      <c r="L7" s="10">
        <f>'23C'!AO35</f>
        <v>0.19078784028338927</v>
      </c>
      <c r="M7" s="10">
        <f>'24C'!AO35</f>
        <v>0.13377121081198784</v>
      </c>
      <c r="N7" s="10">
        <f>'27C'!W35</f>
        <v>7.2547625011001163E-2</v>
      </c>
      <c r="P7" s="3" t="s">
        <v>76</v>
      </c>
      <c r="Q7" s="10">
        <f>'18C'!BK34</f>
        <v>0.89834155189418308</v>
      </c>
      <c r="R7" s="10">
        <f>'20C'!BA34</f>
        <v>1.2096106376585978</v>
      </c>
      <c r="S7" s="10">
        <f>'23C'!AO34</f>
        <v>0.95393920141694633</v>
      </c>
      <c r="T7" s="10">
        <f>'27C'!W34</f>
        <v>0.32444284226152509</v>
      </c>
      <c r="U7" s="10">
        <f>'27C'!W34</f>
        <v>0.32444284226152509</v>
      </c>
    </row>
    <row r="8" spans="1:21" x14ac:dyDescent="0.25">
      <c r="A8" s="11" t="s">
        <v>86</v>
      </c>
      <c r="B8" s="10">
        <f>SUM(B3:B7)</f>
        <v>41.578947368421048</v>
      </c>
      <c r="C8" s="10">
        <f t="shared" ref="C8:F8" si="0">SUM(C3:C7)</f>
        <v>30.049999999999997</v>
      </c>
      <c r="D8" s="10">
        <f t="shared" si="0"/>
        <v>24.08</v>
      </c>
      <c r="E8" s="10">
        <f t="shared" si="0"/>
        <v>21.1</v>
      </c>
      <c r="F8" s="10">
        <f t="shared" si="0"/>
        <v>15.3</v>
      </c>
    </row>
  </sheetData>
  <mergeCells count="3">
    <mergeCell ref="A1:G1"/>
    <mergeCell ref="I1:N1"/>
    <mergeCell ref="P1:U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A11" sqref="A2:F11"/>
    </sheetView>
  </sheetViews>
  <sheetFormatPr defaultRowHeight="15" x14ac:dyDescent="0.25"/>
  <cols>
    <col min="1" max="1" width="16.28515625" bestFit="1" customWidth="1"/>
    <col min="2" max="2" width="17.5703125" bestFit="1" customWidth="1"/>
    <col min="3" max="5" width="16.5703125" bestFit="1" customWidth="1"/>
    <col min="6" max="6" width="15.7109375" bestFit="1" customWidth="1"/>
    <col min="9" max="9" width="9.5703125" bestFit="1" customWidth="1"/>
  </cols>
  <sheetData>
    <row r="1" spans="1:9" x14ac:dyDescent="0.25">
      <c r="A1" s="19"/>
      <c r="B1" s="19"/>
      <c r="C1" s="19"/>
      <c r="D1" s="19"/>
      <c r="E1" s="19"/>
      <c r="F1" s="19"/>
    </row>
    <row r="2" spans="1:9" x14ac:dyDescent="0.25">
      <c r="A2" s="20"/>
      <c r="B2" s="28" t="s">
        <v>132</v>
      </c>
      <c r="C2" s="28"/>
      <c r="D2" s="28"/>
      <c r="E2" s="28"/>
      <c r="F2" s="28"/>
    </row>
    <row r="3" spans="1:9" x14ac:dyDescent="0.25">
      <c r="A3" s="21" t="s">
        <v>125</v>
      </c>
      <c r="B3" s="22" t="s">
        <v>133</v>
      </c>
      <c r="C3" s="22" t="s">
        <v>126</v>
      </c>
      <c r="D3" s="22" t="s">
        <v>127</v>
      </c>
      <c r="E3" s="22" t="s">
        <v>128</v>
      </c>
      <c r="F3" s="22" t="s">
        <v>129</v>
      </c>
    </row>
    <row r="4" spans="1:9" x14ac:dyDescent="0.25">
      <c r="A4" s="23" t="s">
        <v>130</v>
      </c>
      <c r="B4" s="23"/>
      <c r="C4" s="23"/>
      <c r="D4" s="23"/>
      <c r="E4" s="23"/>
      <c r="F4" s="23"/>
    </row>
    <row r="5" spans="1:9" x14ac:dyDescent="0.25">
      <c r="A5" s="24" t="s">
        <v>89</v>
      </c>
      <c r="B5" s="25" t="s">
        <v>134</v>
      </c>
      <c r="C5" s="25" t="s">
        <v>98</v>
      </c>
      <c r="D5" s="25" t="s">
        <v>99</v>
      </c>
      <c r="E5" s="25" t="s">
        <v>101</v>
      </c>
      <c r="F5" s="25" t="s">
        <v>103</v>
      </c>
      <c r="I5" s="12"/>
    </row>
    <row r="6" spans="1:9" x14ac:dyDescent="0.25">
      <c r="A6" s="24" t="s">
        <v>90</v>
      </c>
      <c r="B6" s="25" t="s">
        <v>105</v>
      </c>
      <c r="C6" s="25" t="s">
        <v>109</v>
      </c>
      <c r="D6" s="25" t="s">
        <v>113</v>
      </c>
      <c r="E6" s="25" t="s">
        <v>117</v>
      </c>
      <c r="F6" s="25" t="s">
        <v>121</v>
      </c>
      <c r="I6" s="12"/>
    </row>
    <row r="7" spans="1:9" x14ac:dyDescent="0.25">
      <c r="A7" s="24" t="s">
        <v>91</v>
      </c>
      <c r="B7" s="25" t="s">
        <v>106</v>
      </c>
      <c r="C7" s="25" t="s">
        <v>110</v>
      </c>
      <c r="D7" s="25" t="s">
        <v>114</v>
      </c>
      <c r="E7" s="25" t="s">
        <v>118</v>
      </c>
      <c r="F7" s="25" t="s">
        <v>122</v>
      </c>
      <c r="I7" s="12"/>
    </row>
    <row r="8" spans="1:9" x14ac:dyDescent="0.25">
      <c r="A8" s="24" t="s">
        <v>92</v>
      </c>
      <c r="B8" s="25" t="s">
        <v>107</v>
      </c>
      <c r="C8" s="25" t="s">
        <v>111</v>
      </c>
      <c r="D8" s="25" t="s">
        <v>115</v>
      </c>
      <c r="E8" s="25" t="s">
        <v>119</v>
      </c>
      <c r="F8" s="25" t="s">
        <v>123</v>
      </c>
      <c r="I8" s="12"/>
    </row>
    <row r="9" spans="1:9" x14ac:dyDescent="0.25">
      <c r="A9" s="24" t="s">
        <v>93</v>
      </c>
      <c r="B9" s="25" t="s">
        <v>108</v>
      </c>
      <c r="C9" s="25" t="s">
        <v>112</v>
      </c>
      <c r="D9" s="25" t="s">
        <v>116</v>
      </c>
      <c r="E9" s="25" t="s">
        <v>120</v>
      </c>
      <c r="F9" s="25" t="s">
        <v>124</v>
      </c>
      <c r="I9" s="12"/>
    </row>
    <row r="10" spans="1:9" x14ac:dyDescent="0.25">
      <c r="A10" s="21" t="s">
        <v>94</v>
      </c>
      <c r="B10" s="26" t="s">
        <v>96</v>
      </c>
      <c r="C10" s="26" t="s">
        <v>97</v>
      </c>
      <c r="D10" s="26" t="s">
        <v>100</v>
      </c>
      <c r="E10" s="26" t="s">
        <v>102</v>
      </c>
      <c r="F10" s="26" t="s">
        <v>104</v>
      </c>
    </row>
    <row r="11" spans="1:9" x14ac:dyDescent="0.25">
      <c r="A11" s="29" t="s">
        <v>131</v>
      </c>
      <c r="B11" s="30"/>
      <c r="C11" s="30"/>
      <c r="D11" s="30"/>
      <c r="E11" s="30"/>
      <c r="F11" s="31"/>
    </row>
    <row r="12" spans="1:9" x14ac:dyDescent="0.25">
      <c r="A12" s="15"/>
      <c r="B12" s="13"/>
      <c r="C12" s="13"/>
      <c r="D12" s="13"/>
      <c r="E12" s="13"/>
      <c r="F12" s="14"/>
    </row>
    <row r="13" spans="1:9" x14ac:dyDescent="0.25">
      <c r="A13" s="15"/>
      <c r="B13" s="13"/>
      <c r="C13" s="13"/>
      <c r="D13" s="13"/>
      <c r="E13" s="13"/>
      <c r="F13" s="14"/>
      <c r="I13" s="6"/>
    </row>
    <row r="14" spans="1:9" x14ac:dyDescent="0.25">
      <c r="A14" s="15"/>
      <c r="B14" s="13"/>
      <c r="C14" s="13"/>
      <c r="D14" s="13"/>
      <c r="E14" s="13"/>
      <c r="F14" s="14"/>
      <c r="I14" s="6"/>
    </row>
    <row r="15" spans="1:9" x14ac:dyDescent="0.25">
      <c r="A15" s="16"/>
      <c r="B15" s="17"/>
      <c r="C15" s="17"/>
      <c r="D15" s="17"/>
      <c r="E15" s="17"/>
      <c r="F15" s="18"/>
      <c r="I15" s="6"/>
    </row>
    <row r="16" spans="1:9" x14ac:dyDescent="0.25">
      <c r="B16" s="6"/>
      <c r="C16" s="6"/>
      <c r="D16" s="6"/>
      <c r="E16" s="6"/>
      <c r="F16" s="6"/>
      <c r="I16" s="6"/>
    </row>
    <row r="17" spans="9:9" x14ac:dyDescent="0.25">
      <c r="I17" s="6"/>
    </row>
  </sheetData>
  <mergeCells count="2">
    <mergeCell ref="B2:F2"/>
    <mergeCell ref="A11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18C</vt:lpstr>
      <vt:lpstr>20C</vt:lpstr>
      <vt:lpstr>23C</vt:lpstr>
      <vt:lpstr>24C</vt:lpstr>
      <vt:lpstr>27C</vt:lpstr>
      <vt:lpstr>Sheet1</vt:lpstr>
      <vt:lpstr>Table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mat.k.g</dc:creator>
  <cp:lastModifiedBy>mat.k.g</cp:lastModifiedBy>
  <dcterms:created xsi:type="dcterms:W3CDTF">2013-06-21T15:20:39Z</dcterms:created>
  <dcterms:modified xsi:type="dcterms:W3CDTF">2013-10-24T19:16:43Z</dcterms:modified>
</cp:coreProperties>
</file>